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финплан" sheetId="1" r:id="rId1"/>
    <sheet name="дод.1.табл.3" sheetId="2" r:id="rId2"/>
    <sheet name="рух грошов.коштів" sheetId="3" r:id="rId3"/>
    <sheet name="последняя страница" sheetId="4" r:id="rId4"/>
    <sheet name="Лист1" sheetId="5" r:id="rId5"/>
  </sheets>
  <externalReferences>
    <externalReference r:id="rId8"/>
  </externalReferences>
  <definedNames>
    <definedName name="отклонение">'[1]Вхідні дані'!#REF!</definedName>
  </definedNames>
  <calcPr fullCalcOnLoad="1"/>
</workbook>
</file>

<file path=xl/sharedStrings.xml><?xml version="1.0" encoding="utf-8"?>
<sst xmlns="http://schemas.openxmlformats.org/spreadsheetml/2006/main" count="746" uniqueCount="486">
  <si>
    <t>Доходи</t>
  </si>
  <si>
    <t>податок на додану вартість</t>
  </si>
  <si>
    <t>інші непрямі податки</t>
  </si>
  <si>
    <t xml:space="preserve">Інші вирахування з доходу </t>
  </si>
  <si>
    <t xml:space="preserve">Чистий дохід (виручка) від реалізації продукції (товарів, робіт, послуг) </t>
  </si>
  <si>
    <t xml:space="preserve">Дохід від участі в капіталі </t>
  </si>
  <si>
    <t>Усього доходів</t>
  </si>
  <si>
    <t>Витрати</t>
  </si>
  <si>
    <t>Адміністративні витрати,</t>
  </si>
  <si>
    <t>у тому числі:</t>
  </si>
  <si>
    <t>витрати на консалтингові послуги</t>
  </si>
  <si>
    <t>витрати на страхові послуги</t>
  </si>
  <si>
    <t>витрати на аудиторські послуги</t>
  </si>
  <si>
    <t xml:space="preserve">Витрати на збут </t>
  </si>
  <si>
    <t xml:space="preserve">Втрати від участі в капіталі </t>
  </si>
  <si>
    <t>Податок на прибуток від звичайної діяльності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</si>
  <si>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</si>
  <si>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</si>
  <si>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</si>
  <si>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</si>
  <si>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</si>
  <si>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</si>
  <si>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 xml:space="preserve">прибуток </t>
  </si>
  <si>
    <t>збиток</t>
  </si>
  <si>
    <t>Х</t>
  </si>
  <si>
    <t>на державну частку</t>
  </si>
  <si>
    <t>х</t>
  </si>
  <si>
    <t>027/1</t>
  </si>
  <si>
    <t>Резервний фонд</t>
  </si>
  <si>
    <t xml:space="preserve">Залишок нерозподіленого прибутку </t>
  </si>
  <si>
    <t>Сплата поточних податків та обов’язкових платежів до бюджету, у тому числі:</t>
  </si>
  <si>
    <t xml:space="preserve">податок на прибуток </t>
  </si>
  <si>
    <t>акцизний збір</t>
  </si>
  <si>
    <t>- - -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</si>
  <si>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</si>
  <si>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</si>
  <si>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</si>
  <si>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 xml:space="preserve">- - - </t>
  </si>
  <si>
    <t>ресурсні платежі</t>
  </si>
  <si>
    <t xml:space="preserve">Погашення податкової заборгованості, у тому числі: </t>
  </si>
  <si>
    <t>погашення реструктуризованих та відстроче­них сум, що підлягають сплаті у поточному році: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</si>
  <si>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</si>
  <si>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</si>
  <si>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</si>
  <si>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</si>
  <si>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внески до фондів соціального страхування</t>
  </si>
  <si>
    <t>Інші обов’язкові платежі, у тому числі:</t>
  </si>
  <si>
    <t xml:space="preserve">                                                                                                                                      (підпис)                                                                                                                  </t>
  </si>
  <si>
    <t xml:space="preserve">вик. Л.В.Батура </t>
  </si>
  <si>
    <t>О.А.Книш</t>
  </si>
  <si>
    <t>Таблиця 1</t>
  </si>
  <si>
    <t>Матеріальні затрати, у тому числі</t>
  </si>
  <si>
    <t>витрати на сировину й основні матеріали</t>
  </si>
  <si>
    <t>001/1</t>
  </si>
  <si>
    <t>001/2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</si>
  <si>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</si>
  <si>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</si>
  <si>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</si>
  <si>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</si>
  <si>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</si>
  <si>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</si>
  <si>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 xml:space="preserve">  </t>
  </si>
  <si>
    <t xml:space="preserve">        О.А.Книш</t>
  </si>
  <si>
    <t xml:space="preserve">         </t>
  </si>
  <si>
    <t>001.</t>
  </si>
  <si>
    <t>002.</t>
  </si>
  <si>
    <t>003.</t>
  </si>
  <si>
    <t>004.</t>
  </si>
  <si>
    <t>005.</t>
  </si>
  <si>
    <t>006.</t>
  </si>
  <si>
    <t>007.</t>
  </si>
  <si>
    <t>008.</t>
  </si>
  <si>
    <t>009.</t>
  </si>
  <si>
    <t>011.</t>
  </si>
  <si>
    <t>012.</t>
  </si>
  <si>
    <t>013.</t>
  </si>
  <si>
    <t>014.</t>
  </si>
  <si>
    <t>010.</t>
  </si>
  <si>
    <t xml:space="preserve"> Директор  КП „Теплоенерго”   _________________________________________ Д.М.Питулько_</t>
  </si>
  <si>
    <t xml:space="preserve">  Директор КП „Теплоенерго”  ___________________________________   Д.М.Питулько ___</t>
  </si>
  <si>
    <t>у тому числі за основними видами діяльності згідно з КВЕД</t>
  </si>
  <si>
    <t>Фінансовий результат від операційної діяльності</t>
  </si>
  <si>
    <t>1 квартал</t>
  </si>
  <si>
    <t>Розвиток виробництва:</t>
  </si>
  <si>
    <t xml:space="preserve">Інші витрати </t>
  </si>
  <si>
    <t>Код рядка</t>
  </si>
  <si>
    <t>код рядка</t>
  </si>
  <si>
    <t>Плановий рік (усього)</t>
  </si>
  <si>
    <t>2 квартал</t>
  </si>
  <si>
    <t>3 квартал</t>
  </si>
  <si>
    <t>4 квартал</t>
  </si>
  <si>
    <t>у тому числі</t>
  </si>
  <si>
    <t>Основні фінансові показники підприємства                                                                                                                                                                                                                             1. Формування прибутку підприємства</t>
  </si>
  <si>
    <t xml:space="preserve"> Таблиця 2</t>
  </si>
  <si>
    <t>Капітальні інвестиції</t>
  </si>
  <si>
    <t>У тому числі</t>
  </si>
  <si>
    <t xml:space="preserve">І </t>
  </si>
  <si>
    <t xml:space="preserve">квартал </t>
  </si>
  <si>
    <t xml:space="preserve">ІІ </t>
  </si>
  <si>
    <t>квартал</t>
  </si>
  <si>
    <t xml:space="preserve">ІІІ </t>
  </si>
  <si>
    <t xml:space="preserve">ІV 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</si>
  <si>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</si>
  <si>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</si>
  <si>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</si>
  <si>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</si>
  <si>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</si>
  <si>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придбання (створення) оборотних активів</t>
  </si>
  <si>
    <t>капітальний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</si>
  <si>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</si>
  <si>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вик. О.А.Книш</t>
  </si>
  <si>
    <t xml:space="preserve">         Л.В.Батура</t>
  </si>
  <si>
    <t>Таблиця 3</t>
  </si>
  <si>
    <t>Коефіцієнтний аналіз</t>
  </si>
  <si>
    <t>на 01.01 факту минулого року</t>
  </si>
  <si>
    <t>на 01.04 факту поточ­ного року</t>
  </si>
  <si>
    <t>Примітки</t>
  </si>
  <si>
    <r>
      <t xml:space="preserve"> Директор КП „Теплоенерго”                                                               ____________________                                                                                          Д.М.Питулько</t>
    </r>
    <r>
      <rPr>
        <b/>
        <i/>
        <sz val="7"/>
        <rFont val="Times New Roman"/>
        <family val="1"/>
      </rPr>
      <t xml:space="preserve">  </t>
    </r>
  </si>
  <si>
    <t>Таблиця 4</t>
  </si>
  <si>
    <t>Рух грошових коштів</t>
  </si>
  <si>
    <t>Надходження</t>
  </si>
  <si>
    <t>Надходження грошових коштів   від основної  діяльності</t>
  </si>
  <si>
    <t>Виручка від реалізації товарів, робіт, послуг</t>
  </si>
  <si>
    <t>Цільове фінансування</t>
  </si>
  <si>
    <t>Отримання короткострокових кредитів</t>
  </si>
  <si>
    <t>Аванси одержані</t>
  </si>
  <si>
    <t>Інші надходження (повернення помилково перерахованих коштів, повернення коштів соцстраху)</t>
  </si>
  <si>
    <t>Виручка від реалізації основних фондів</t>
  </si>
  <si>
    <t xml:space="preserve"> - - -</t>
  </si>
  <si>
    <t>Надходження  від продажу акцій та облігацій</t>
  </si>
  <si>
    <t xml:space="preserve">Інші надходження </t>
  </si>
  <si>
    <t>Надходження грошових коштів   від фінансової  діяльності</t>
  </si>
  <si>
    <t>Отримання довгострокових кредитів</t>
  </si>
  <si>
    <t>Розрахунки за товари, роботи та послуги</t>
  </si>
  <si>
    <t>Розрахунки з оплати праці</t>
  </si>
  <si>
    <t>Повернення короткострокових кредитів</t>
  </si>
  <si>
    <t>Інші витрати (пеня, штрафи, вик .збір, держмито)</t>
  </si>
  <si>
    <t>Видатки грошових коштів    інвестиційної   діяльності</t>
  </si>
  <si>
    <t>Придбання основних засобів</t>
  </si>
  <si>
    <t>Капітальні вкладення</t>
  </si>
  <si>
    <t>Придбання нематеріальних активів</t>
  </si>
  <si>
    <t>Придбання  акцій та облігацій</t>
  </si>
  <si>
    <t>Сплата дивідендів</t>
  </si>
  <si>
    <t>Повернення довгострокових  кредитів</t>
  </si>
  <si>
    <t>Грошові кошти:</t>
  </si>
  <si>
    <t>на початок періоду</t>
  </si>
  <si>
    <t>на кінець періоду</t>
  </si>
  <si>
    <t xml:space="preserve">   Чистий грошовий потік</t>
  </si>
  <si>
    <t>Таблиця 5</t>
  </si>
  <si>
    <t>ІНФОРМАЦІЯ</t>
  </si>
  <si>
    <t>_____КП „Теплоенерго”_____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</si>
  <si>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</si>
  <si>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</si>
  <si>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</si>
  <si>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>Підприємство</t>
  </si>
  <si>
    <t>Вид діяльності</t>
  </si>
  <si>
    <t>за минулий рік</t>
  </si>
  <si>
    <t>за плановий рік</t>
  </si>
  <si>
    <t>Назва банку</t>
  </si>
  <si>
    <t>Забезпечення</t>
  </si>
  <si>
    <t>Фінансовий план поточного року</t>
  </si>
  <si>
    <t>013/1</t>
  </si>
  <si>
    <t>013/2</t>
  </si>
  <si>
    <t>013/3</t>
  </si>
  <si>
    <t>013/4</t>
  </si>
  <si>
    <t>013/5</t>
  </si>
  <si>
    <t>013/6</t>
  </si>
  <si>
    <t>014/1</t>
  </si>
  <si>
    <t>014/2</t>
  </si>
  <si>
    <t>Усього</t>
  </si>
  <si>
    <t>на 01.07 факту минулого року</t>
  </si>
  <si>
    <t xml:space="preserve"> на 01.04 факту минулого року</t>
  </si>
  <si>
    <t>на 01.10 факту минулого року</t>
  </si>
  <si>
    <t>на 01.01 факту поточного року</t>
  </si>
  <si>
    <t>2.Перелік підприємств, які входять до консолідацованого фінансового плану</t>
  </si>
  <si>
    <t>КП "Теплоенерго"</t>
  </si>
  <si>
    <t>Види діяльності (вказати всі види діяльності)</t>
  </si>
  <si>
    <t>Разом: 100 %</t>
  </si>
  <si>
    <t>Плановий показник отримання доходу (виручки) за плановий рік, тис. грн.</t>
  </si>
  <si>
    <t>Вид кредитного продукту та цільове призначення</t>
  </si>
  <si>
    <t>Сума, валюта за договором (у тис. грн.)</t>
  </si>
  <si>
    <t>Процентна ставка</t>
  </si>
  <si>
    <t>Пояснення та обгрунтування до запланованого рівня доходів/витрат</t>
  </si>
  <si>
    <t>004</t>
  </si>
  <si>
    <t>006</t>
  </si>
  <si>
    <t>007</t>
  </si>
  <si>
    <t>008</t>
  </si>
  <si>
    <t>009</t>
  </si>
  <si>
    <t>011</t>
  </si>
  <si>
    <t>013</t>
  </si>
  <si>
    <t>014</t>
  </si>
  <si>
    <t>015</t>
  </si>
  <si>
    <t>016</t>
  </si>
  <si>
    <t>017</t>
  </si>
  <si>
    <t>031</t>
  </si>
  <si>
    <t>Факт минулого року</t>
  </si>
  <si>
    <t>Виручка від реалізації нематеріальних активів</t>
  </si>
  <si>
    <t>Видатки  грошових коштів основної діяльності</t>
  </si>
  <si>
    <t>Видатки грошових коштів   фінансової    діяльності</t>
  </si>
  <si>
    <t>Дата видачі/ погашення (графік)</t>
  </si>
  <si>
    <t>Фактичний показник отримання доходу (виручки) за минулий рік,            тис. грн.</t>
  </si>
  <si>
    <t>Заборгованість      на останню дату</t>
  </si>
  <si>
    <t>Питома вага в загальному обсязі реалізаці               (у %)</t>
  </si>
  <si>
    <t>Інші відрахування з доходу</t>
  </si>
  <si>
    <t>Дохід від участі в капіталі</t>
  </si>
  <si>
    <t>Інші фінансові доходи</t>
  </si>
  <si>
    <t>Собівартість реалізованої продукції (товарів, робіт та послуг)</t>
  </si>
  <si>
    <t>витрати на службові відрядження</t>
  </si>
  <si>
    <t>витрати на зв"язок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</si>
  <si>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</si>
  <si>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</si>
  <si>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загально-господарського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</si>
  <si>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</si>
  <si>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</si>
  <si>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</si>
  <si>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</si>
  <si>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</si>
  <si>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</si>
  <si>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</si>
  <si>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</si>
  <si>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</si>
  <si>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поліпшення основних фондів</t>
  </si>
  <si>
    <t>Витрати на збут,усього, у тому числі:</t>
  </si>
  <si>
    <t>Інші операційні витрати, усього, у тому числі:</t>
  </si>
  <si>
    <t>відрахування до резерву сумнівних боргів</t>
  </si>
  <si>
    <t>амортизація</t>
  </si>
  <si>
    <t>Витрати від участі в капіталі</t>
  </si>
  <si>
    <t xml:space="preserve">Інші витрати  </t>
  </si>
  <si>
    <t>Інші фонди</t>
  </si>
  <si>
    <t>Інші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</si>
  <si>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</si>
  <si>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</si>
  <si>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</si>
  <si>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</si>
  <si>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</si>
  <si>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</si>
  <si>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Витрати (тис. грн.)</t>
  </si>
  <si>
    <t>Короткий опис видів витрат,                                   тис. грн.</t>
  </si>
  <si>
    <t>з/плата</t>
  </si>
  <si>
    <t>нарахування</t>
  </si>
  <si>
    <t>ПММ</t>
  </si>
  <si>
    <t>DAEWOO</t>
  </si>
  <si>
    <t>KIA</t>
  </si>
  <si>
    <t>2003</t>
  </si>
  <si>
    <t>2007</t>
  </si>
  <si>
    <t>На службові цілі</t>
  </si>
  <si>
    <t>Погоджено</t>
  </si>
  <si>
    <t>Затверджено</t>
  </si>
  <si>
    <t>Заступник міського голови</t>
  </si>
  <si>
    <t>Організаційно-правова форма</t>
  </si>
  <si>
    <t>за ЄДРПОУ</t>
  </si>
  <si>
    <t>Територія</t>
  </si>
  <si>
    <t>Полтавська обл.</t>
  </si>
  <si>
    <t>за КОПФГ</t>
  </si>
  <si>
    <t>Орган державного управління</t>
  </si>
  <si>
    <t>за КОАТУУ</t>
  </si>
  <si>
    <t>Галузь</t>
  </si>
  <si>
    <t>за СПОДУ</t>
  </si>
  <si>
    <t>Вид економічної діяльності</t>
  </si>
  <si>
    <t>за ЗКГНГ</t>
  </si>
  <si>
    <t>Одиниця вимиру</t>
  </si>
  <si>
    <t>тис. грн.</t>
  </si>
  <si>
    <t>за КВЕД</t>
  </si>
  <si>
    <t>Форма власності</t>
  </si>
  <si>
    <t>комунальна</t>
  </si>
  <si>
    <t>Чисельність працівників</t>
  </si>
  <si>
    <t>Місцезнаходження</t>
  </si>
  <si>
    <t>м. Кременчук  вул. Чапаєва, 68</t>
  </si>
  <si>
    <t>Телефон</t>
  </si>
  <si>
    <t>2 - 04 - 87</t>
  </si>
  <si>
    <t>Прізвище та ініціали керівника</t>
  </si>
  <si>
    <t>Питулько Д.М.</t>
  </si>
  <si>
    <r>
      <t xml:space="preserve">Інші операційні доходи </t>
    </r>
    <r>
      <rPr>
        <i/>
        <sz val="11"/>
        <rFont val="Arial"/>
        <family val="2"/>
      </rPr>
      <t>(пільги, субсидії)</t>
    </r>
  </si>
  <si>
    <r>
      <t xml:space="preserve">Інші фінансові доходи </t>
    </r>
    <r>
      <rPr>
        <i/>
        <sz val="11"/>
        <rFont val="Arial"/>
        <family val="2"/>
      </rPr>
      <t>(дотації, субвенції)</t>
    </r>
  </si>
  <si>
    <t xml:space="preserve">Собівартість реалізованої продукції (товарів, робіт та послуг) </t>
  </si>
  <si>
    <r>
      <t xml:space="preserve">Інші фонди </t>
    </r>
    <r>
      <rPr>
        <b/>
        <i/>
        <sz val="11"/>
        <rFont val="Arial"/>
        <family val="2"/>
      </rPr>
      <t>(розшифрувати)</t>
    </r>
  </si>
  <si>
    <t>ІІІ.Обов"язкові платежі підприємства до бюджету та державних цільових фондів</t>
  </si>
  <si>
    <r>
      <t>Інші податки  (</t>
    </r>
    <r>
      <rPr>
        <i/>
        <sz val="11"/>
        <rFont val="Arial"/>
        <family val="2"/>
      </rPr>
      <t>вода, забруднення навколишнього середовища)</t>
    </r>
  </si>
  <si>
    <t xml:space="preserve">                Елементи  операційних   витрат</t>
  </si>
  <si>
    <t>Фінансо-вий план поточного року</t>
  </si>
  <si>
    <t xml:space="preserve">Плановий рік (усього) </t>
  </si>
  <si>
    <t xml:space="preserve"> Директор КП „Теплоенерго”           ____________________                                            Д.М.Питулько</t>
  </si>
  <si>
    <t>Назва об"єкта</t>
  </si>
  <si>
    <t>Залучення кредитних коштів</t>
  </si>
  <si>
    <t>Інші джерела (розшифрувати)</t>
  </si>
  <si>
    <t>Відсоток</t>
  </si>
  <si>
    <t>Директор КП "Теплоенерго"</t>
  </si>
  <si>
    <t>____________________________________           Д.М.Питулько</t>
  </si>
  <si>
    <t xml:space="preserve">       Л.В.Батура</t>
  </si>
  <si>
    <r>
      <t xml:space="preserve">  </t>
    </r>
    <r>
      <rPr>
        <b/>
        <sz val="9"/>
        <rFont val="Times New Roman"/>
        <family val="1"/>
      </rPr>
      <t>вик. О.А.Книш</t>
    </r>
  </si>
  <si>
    <t>Директор КП „Теплоенерго”                                       __________________                                              __Д.М.Питулько__</t>
  </si>
  <si>
    <t>Факт поточного року п/р</t>
  </si>
  <si>
    <t>Прогнозний рух коштів на кінець поточного року</t>
  </si>
  <si>
    <t>Надходження грошових коштів   від інвестиційної діяльності</t>
  </si>
  <si>
    <t>001</t>
  </si>
  <si>
    <t>002</t>
  </si>
  <si>
    <t>003</t>
  </si>
  <si>
    <t>005</t>
  </si>
  <si>
    <t>010</t>
  </si>
  <si>
    <t>012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</si>
  <si>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</si>
  <si>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</si>
  <si>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</si>
  <si>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</si>
  <si>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</si>
  <si>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</si>
  <si>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</si>
  <si>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</si>
  <si>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</si>
  <si>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</si>
  <si>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</si>
  <si>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</si>
  <si>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</si>
  <si>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</si>
  <si>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витрати на утримання основних фондів, інших необоротних активів загальногосподарського використання</t>
  </si>
  <si>
    <t>модернізація, модифікація (добудова, дообладнання, реконструкція) основних засобів</t>
  </si>
  <si>
    <t>Дохід (виручка) від реалізації продукції (товарів, робіт, послуг)</t>
  </si>
  <si>
    <t>міський бюджет</t>
  </si>
  <si>
    <t>Продовження додатка</t>
  </si>
  <si>
    <r>
      <t>витрати, пов</t>
    </r>
    <r>
      <rPr>
        <b/>
        <sz val="11"/>
        <rFont val="Arial"/>
        <family val="2"/>
      </rPr>
      <t>’</t>
    </r>
    <r>
      <rPr>
        <sz val="11"/>
        <rFont val="Arial"/>
        <family val="2"/>
      </rPr>
      <t>язані з  використанням службових автомобілів</t>
    </r>
  </si>
  <si>
    <t>_______________ В.В.Медведовський</t>
  </si>
  <si>
    <t xml:space="preserve"> фінансо-вий план поточного року</t>
  </si>
  <si>
    <t>Акцизний збір</t>
  </si>
  <si>
    <t>Надзвичайні доходи (відшкодування збитків від надзвичайних ситуацій, стихійного лиха, пожеж, техногенних аварій тощо)</t>
  </si>
  <si>
    <t>014/3</t>
  </si>
  <si>
    <t>014/4</t>
  </si>
  <si>
    <t>014/5</t>
  </si>
  <si>
    <t>Інші адміністративні витрати (послуги інформаційні, сторонніх організацій, банка, зв"язок, відрядження)</t>
  </si>
  <si>
    <t>Інші операційні витрати (штрафи,пені, послуги банка)</t>
  </si>
  <si>
    <t>Фінансові витрати (відсоток за кредит)</t>
  </si>
  <si>
    <t>Надзвичайні витрати (невідшкодовані збитки)</t>
  </si>
  <si>
    <t>027/2</t>
  </si>
  <si>
    <t>Розподіл чистого прибутку</t>
  </si>
  <si>
    <t>Відрахування частини чистого прибутку до державного бюджету:</t>
  </si>
  <si>
    <t>державними унітариними підприємствами та їх об"єднаннями</t>
  </si>
  <si>
    <t>028/1</t>
  </si>
  <si>
    <t>028/2</t>
  </si>
  <si>
    <t>господарськими товариствами, у статутному фонді яких більше 50 відсотків акцій (часток, паїв) належать державі</t>
  </si>
  <si>
    <t xml:space="preserve">Відрахування до фонду на виплату дивідендів: </t>
  </si>
  <si>
    <t>господарськими товариствами, у статуному фонді яких більше 50 відсотків акцій (часток, паїв) належать державі, за нормативами, установленими в поточному році, за результатами фінансово –господарської діяльності за минулий рік</t>
  </si>
  <si>
    <t>029/1</t>
  </si>
  <si>
    <t>Довідково: Відрахування до фонду на виплату дивідентів господарськими товариствами, у статуному фонді яких більше 50 відсотків акцій (часток, паїв) належать державі, за нормативами, установленими в поточному році від чмстого прибутку планового року</t>
  </si>
  <si>
    <t>032/1</t>
  </si>
  <si>
    <t>033</t>
  </si>
  <si>
    <t>034</t>
  </si>
  <si>
    <t>Інші цілі</t>
  </si>
  <si>
    <t>035</t>
  </si>
  <si>
    <t>036</t>
  </si>
  <si>
    <t>037</t>
  </si>
  <si>
    <t>037/1</t>
  </si>
  <si>
    <t>037/2</t>
  </si>
  <si>
    <t>037/3</t>
  </si>
  <si>
    <t>037/4</t>
  </si>
  <si>
    <t>037/5</t>
  </si>
  <si>
    <t>037/6</t>
  </si>
  <si>
    <t>037/7</t>
  </si>
  <si>
    <t>відрахування частини чистого прибутку державними піджприємствами</t>
  </si>
  <si>
    <t>037/7/1</t>
  </si>
  <si>
    <t>відрахування частини чистого прибутку до фонду на виплату дивідентів господарськими товариствами</t>
  </si>
  <si>
    <t>037/7/2</t>
  </si>
  <si>
    <t>038</t>
  </si>
  <si>
    <t>038/1</t>
  </si>
  <si>
    <t>038/2</t>
  </si>
  <si>
    <t>038/3</t>
  </si>
  <si>
    <t>039</t>
  </si>
  <si>
    <t>039/1</t>
  </si>
  <si>
    <t>039/2</t>
  </si>
  <si>
    <t>040</t>
  </si>
  <si>
    <t>040/1</t>
  </si>
  <si>
    <t>040/2</t>
  </si>
  <si>
    <r>
      <t xml:space="preserve">інші платежі </t>
    </r>
    <r>
      <rPr>
        <i/>
        <sz val="11"/>
        <rFont val="Arial"/>
        <family val="2"/>
      </rPr>
      <t>(податок на прибуток з физичних осіб)</t>
    </r>
  </si>
  <si>
    <t>Оптимальне значення</t>
  </si>
  <si>
    <t>Коефіцієнт рентабельності активів (чистий прибуток/вартість активів ф.2 р.220/ф1 р.280)</t>
  </si>
  <si>
    <t>збільшення</t>
  </si>
  <si>
    <t>характеризує ефективність викоритсання активів підприємства</t>
  </si>
  <si>
    <t>Коефіціент рентабельності діяльності (чистий прибуток/чистий дохід (виручка) від реалізації продукції (товарів, робіт,послуг)) ф.2 р.220/ ф.2 р.035</t>
  </si>
  <si>
    <t>характеризує ефективність господарської діяльності підприємства</t>
  </si>
  <si>
    <t>Коефіцієнт абсолютної ліквідності (грошові кошти/поточні зобов"язання) ф.1 (р.230 + р.240)/ф.1 р. 620</t>
  </si>
  <si>
    <t>0,2-0,35 та більше</t>
  </si>
  <si>
    <t>характеризує частину поточних зобов"язань, яка може бути сплачена негайно</t>
  </si>
  <si>
    <t>Коефіціент поточної ліквідності (покриття)(оборотні активи / поточні зобов"язання) ф.1 р. 260 / ф. 1 р. 620</t>
  </si>
  <si>
    <t>&gt; 1</t>
  </si>
  <si>
    <t>показує достатність ресурсів підприємства, які можуть бути використані для погашення його поточних зобов"язань.Нормативним значенням для цього показника є &gt; 1-1,5</t>
  </si>
  <si>
    <t>Коефіцієнт фінансоваої стійкості (власний капітал / довгострокові зобов"язання + поточні зобов"язання)) ф. 1 (р.380 + р. 430) / ф. 1 (р.480 + р. 620)</t>
  </si>
  <si>
    <t>характеризує співвідношення власних та позикових коштів і залежність підприємства від зовнішніх фівнансових джерел</t>
  </si>
  <si>
    <t>характеризує можливість підприємства виконати зовнішні зобов"язання за рахунок власни х активів, його незалежність від позикових джерел</t>
  </si>
  <si>
    <t>&gt; 0,5</t>
  </si>
  <si>
    <t>Коефіцієнт фінансовой незалежності (автономії)(власний капітал / пасиви) ф. 1 (р. 380 + р. 430) / ф. 1 р. 640</t>
  </si>
  <si>
    <t>Коефіціент заборгованості (залучений капітал / власний капітал) ф. 1 (р. 480 + р. 620) / ф.1 (р. 380 + р. 430)</t>
  </si>
  <si>
    <t>0,5-0,7</t>
  </si>
  <si>
    <t>відображає незалежність підприємства від залучених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</si>
  <si>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зобов"язань (зобов"язання на дату розрахунку / зобов"язання на відповідну дату попереднього року), % ф.1 (р. 480 + р. 620)</t>
  </si>
  <si>
    <t>&lt; 100 %</t>
  </si>
  <si>
    <t>Показує відносний приріст (зменшення)  зобов"язань підприємства та його залежність від позикових коштів</t>
  </si>
  <si>
    <t>коефіціент зносу основних засобів (сума зносу / первісну вартість основних засобів) ( ф. 1 р. 032 / ф. 1 р. 031)</t>
  </si>
  <si>
    <t>зменшення</t>
  </si>
  <si>
    <t>характерізує інвестиційну політику підприємства</t>
  </si>
  <si>
    <t>Платежі в бюджет (нарахування на з/плату, обов"язкові платежі)</t>
  </si>
  <si>
    <t xml:space="preserve">фонд оплати праці  </t>
  </si>
  <si>
    <t>Середньомісячна заробітна плата</t>
  </si>
  <si>
    <t>постачання пари та гарячої води</t>
  </si>
  <si>
    <t>3. Інформація про бізнес підприємства (код рядка 006 фінансового плану)</t>
  </si>
  <si>
    <t>6. Аналіз окремих статей фіннсового плану</t>
  </si>
  <si>
    <t>Зобов"язання</t>
  </si>
  <si>
    <t>План по залученню коштів</t>
  </si>
  <si>
    <t>План по поверненню коштів</t>
  </si>
  <si>
    <t>витрати на сировину і основні матеріали</t>
  </si>
  <si>
    <t>013/7</t>
  </si>
  <si>
    <t>витрати на електроенергію</t>
  </si>
  <si>
    <t xml:space="preserve">амортизація основних засобів і нематеріальних активів </t>
  </si>
  <si>
    <t>Інші адміністративні витрати, усього, у тому числі:</t>
  </si>
  <si>
    <t>014/5/1</t>
  </si>
  <si>
    <t>014/5/2</t>
  </si>
  <si>
    <t>014/5/3</t>
  </si>
  <si>
    <t>014/5/4</t>
  </si>
  <si>
    <t>014/5/5</t>
  </si>
  <si>
    <t>014/5/6</t>
  </si>
  <si>
    <t>014/5/7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</si>
  <si>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</si>
  <si>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</si>
  <si>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</si>
  <si>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</si>
  <si>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</si>
  <si>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</si>
  <si>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</si>
  <si>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</si>
  <si>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</si>
  <si>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</si>
  <si>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витрати на рекламу</t>
  </si>
  <si>
    <t>015/1</t>
  </si>
  <si>
    <t>015/2</t>
  </si>
  <si>
    <t>інші витрати на збут (оплата праці з нарахуваннями, амортизація, послуги ВАС,матеріальні витрати)</t>
  </si>
  <si>
    <t>витрати на благодійну допомогу</t>
  </si>
  <si>
    <t>016/1</t>
  </si>
  <si>
    <t>016/2</t>
  </si>
  <si>
    <t>інші операійні витрати (заохочувальні виплати, амортизація, штрафи, пені)</t>
  </si>
  <si>
    <t>відрахування до недержавних пенсійних фондів</t>
  </si>
  <si>
    <t>016/3</t>
  </si>
  <si>
    <t>016/4</t>
  </si>
  <si>
    <t>Фінансові витрати (відсотки за кредит)</t>
  </si>
  <si>
    <r>
      <t>7. Витрати на утримання транспорту</t>
    </r>
    <r>
      <rPr>
        <sz val="8"/>
        <rFont val="Arial Cyr"/>
        <family val="0"/>
      </rPr>
      <t xml:space="preserve"> (у складі адміністративних витрат)</t>
    </r>
  </si>
  <si>
    <t>8. Інформація про проекти, під які планується залучити кредити кошти</t>
  </si>
  <si>
    <t>9. Джерела капітальних інвестицій</t>
  </si>
  <si>
    <t>постачання пари, гарячої води та кондиційного повітря</t>
  </si>
  <si>
    <t>витрати на паливо, покупне тепло</t>
  </si>
  <si>
    <t>зросли ціни на матеріали</t>
  </si>
  <si>
    <t>підвищення тарифу на 1 квт/год</t>
  </si>
  <si>
    <t>інші витрати (послуги сторонніх організацій, зв"язок, стандартизація, діагностика котлів, пломбування лічильників, держповірка)</t>
  </si>
  <si>
    <r>
      <t xml:space="preserve">Інші доходи  </t>
    </r>
    <r>
      <rPr>
        <i/>
        <sz val="11"/>
        <rFont val="Arial"/>
        <family val="2"/>
      </rPr>
      <t>(амортиз. На безкоштовно отримані основні фонди, оренда активів)</t>
    </r>
  </si>
  <si>
    <t>Інші доходи  (амортиз. На безкоштовно отримані основні фонди, оренда активів)</t>
  </si>
  <si>
    <t>грн</t>
  </si>
  <si>
    <t>Інші операційні доходи (пільги, субсидії)</t>
  </si>
  <si>
    <t>Довгострокові кредити, усього:</t>
  </si>
  <si>
    <t>у тому числі: (розшифрувати)</t>
  </si>
  <si>
    <t>1.</t>
  </si>
  <si>
    <t>Короткострокові кредити, усього:</t>
  </si>
  <si>
    <t>Інші фінансові забов"язання, усього:</t>
  </si>
  <si>
    <t>Усього:</t>
  </si>
  <si>
    <t>5. Інформація щодо отримання та повернення залучених коштів (тис. грн)</t>
  </si>
  <si>
    <t>1. погашення забогованості за теплову енергію перед ТЕЦ ПАТ "КВБЗ"</t>
  </si>
  <si>
    <t>місцеві податки та збори (податок на землю)</t>
  </si>
  <si>
    <t>збільшилась ціна комугальні послуги</t>
  </si>
  <si>
    <t>за рахунок дополнітельно встановлених лічильників і проведення їх пломбування та держповірки, а також за рахунок зростання вартості послуг</t>
  </si>
  <si>
    <t>10. Інша додаткова інформація по підприємству - фінансови план буде переглянуто у разі зміни тарифів</t>
  </si>
  <si>
    <t>1. Формування прибутку підприємства</t>
  </si>
  <si>
    <t>Залишок нерозподіленого прибутку (непокритого збитку) на початок періоду</t>
  </si>
  <si>
    <t>ФІНАНСОВИЙ ПЛАН ПІДПРИЄМСТВА НА  2015 рік.</t>
  </si>
  <si>
    <t>Факт минулого 2013 року</t>
  </si>
  <si>
    <r>
      <t xml:space="preserve"> </t>
    </r>
    <r>
      <rPr>
        <sz val="11"/>
        <rFont val="Arial"/>
        <family val="2"/>
      </rPr>
      <t xml:space="preserve">факт минулого року 2013 </t>
    </r>
  </si>
  <si>
    <t>до фінансового плану на 2015 рік.</t>
  </si>
  <si>
    <t>Факт минулого року 2013</t>
  </si>
  <si>
    <t>4. Діючі фінансові зобов"язання підприємства за 2014 рік</t>
  </si>
  <si>
    <t>Заборгованість за кредитами на початок _2014_ року</t>
  </si>
  <si>
    <t>Заборгованість за кредитами на кінець 2014_ року.</t>
  </si>
  <si>
    <t>збільшена ціна за 1000 н м3 газу для бюджетних установ та інших споживачів</t>
  </si>
  <si>
    <t>навчання членів тендерного комітету та робітників по охороне праці, участь у семінарі</t>
  </si>
  <si>
    <t>численность</t>
  </si>
  <si>
    <t xml:space="preserve">Середньооблікова кількість усіх працівників у еквіваленті повної зайнятості _213_ осіб,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установле­ним рівнем попереднього року надати обґрунтування. </t>
  </si>
  <si>
    <t>за рахунок основних засобів якім повністю нарахований амортизаційний знос</t>
  </si>
  <si>
    <t>_________________ К.В.Бутенко</t>
  </si>
  <si>
    <t>збільшення тарифів на послугу</t>
  </si>
  <si>
    <t>збільшення вартості послуг</t>
  </si>
  <si>
    <t>інші адміністративні витрати (послуги банка, пожежна сигналізація, пломбування лічильників)</t>
  </si>
  <si>
    <t>за рахунок зменшення відсотка послуг банка</t>
  </si>
  <si>
    <t>В.о. начальника УЖКГ</t>
  </si>
  <si>
    <t xml:space="preserve">згідно Закону України "Про внесення змін до Закону України "Про державний бюджет України на 2014 рік" № 1165-VII від 27.03.2014 встановлена мінімальна заробітна плата 1218 грн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</si>
</sst>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 ;[Red]\-#,##0.0\ "/>
    <numFmt numFmtId="170" formatCode="0.0%"/>
    <numFmt numFmtId="171" formatCode="#,##0.0"/>
    <numFmt numFmtId="172" formatCode="0.000"/>
    <numFmt numFmtId="173" formatCode="0.0000"/>
    <numFmt numFmtId="174" formatCode="#,##0_ ;[Red]\-#,##0\ "/>
    <numFmt numFmtId="175" formatCode="#,##0.00_ ;[Red]\-#,##0.00\ "/>
    <numFmt numFmtId="176" formatCode="#,##0.000_ ;[Red]\-#,##0.000\ "/>
    <numFmt numFmtId="177" formatCode="#,##0.0000_ ;[Red]\-#,##0.0000\ "/>
    <numFmt numFmtId="178" formatCode="#,##0.000"/>
    <numFmt numFmtId="179" formatCode="0.00000"/>
    <numFmt numFmtId="180" formatCode="#,##0.0000"/>
    <numFmt numFmtId="181" formatCode="#,##0.00000"/>
    <numFmt numFmtId="182" formatCode="#,##0.000000"/>
  </numFmts>
  <fonts count="62">
    <font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169" fontId="20" fillId="0" borderId="13" xfId="0" applyNumberFormat="1" applyFont="1" applyBorder="1" applyAlignment="1">
      <alignment wrapText="1"/>
    </xf>
    <xf numFmtId="169" fontId="20" fillId="0" borderId="14" xfId="0" applyNumberFormat="1" applyFont="1" applyFill="1" applyBorder="1" applyAlignment="1">
      <alignment horizontal="center" wrapText="1"/>
    </xf>
    <xf numFmtId="169" fontId="20" fillId="0" borderId="15" xfId="0" applyNumberFormat="1" applyFont="1" applyFill="1" applyBorder="1" applyAlignment="1">
      <alignment horizontal="center" wrapText="1"/>
    </xf>
    <xf numFmtId="169" fontId="20" fillId="0" borderId="16" xfId="0" applyNumberFormat="1" applyFont="1" applyBorder="1" applyAlignment="1">
      <alignment/>
    </xf>
    <xf numFmtId="169" fontId="20" fillId="0" borderId="17" xfId="0" applyNumberFormat="1" applyFont="1" applyBorder="1" applyAlignment="1">
      <alignment/>
    </xf>
    <xf numFmtId="169" fontId="20" fillId="0" borderId="18" xfId="0" applyNumberFormat="1" applyFont="1" applyBorder="1" applyAlignment="1">
      <alignment/>
    </xf>
    <xf numFmtId="169" fontId="20" fillId="0" borderId="19" xfId="0" applyNumberFormat="1" applyFont="1" applyBorder="1" applyAlignment="1">
      <alignment wrapText="1"/>
    </xf>
    <xf numFmtId="169" fontId="20" fillId="0" borderId="20" xfId="0" applyNumberFormat="1" applyFont="1" applyFill="1" applyBorder="1" applyAlignment="1">
      <alignment horizontal="center" wrapText="1"/>
    </xf>
    <xf numFmtId="169" fontId="20" fillId="0" borderId="21" xfId="0" applyNumberFormat="1" applyFont="1" applyFill="1" applyBorder="1" applyAlignment="1">
      <alignment horizontal="center" wrapText="1"/>
    </xf>
    <xf numFmtId="169" fontId="20" fillId="0" borderId="22" xfId="0" applyNumberFormat="1" applyFont="1" applyBorder="1" applyAlignment="1">
      <alignment/>
    </xf>
    <xf numFmtId="169" fontId="20" fillId="0" borderId="12" xfId="0" applyNumberFormat="1" applyFont="1" applyBorder="1" applyAlignment="1">
      <alignment/>
    </xf>
    <xf numFmtId="169" fontId="20" fillId="0" borderId="23" xfId="0" applyNumberFormat="1" applyFont="1" applyBorder="1" applyAlignment="1">
      <alignment/>
    </xf>
    <xf numFmtId="169" fontId="18" fillId="0" borderId="24" xfId="0" applyNumberFormat="1" applyFont="1" applyBorder="1" applyAlignment="1">
      <alignment wrapText="1"/>
    </xf>
    <xf numFmtId="169" fontId="18" fillId="0" borderId="25" xfId="0" applyNumberFormat="1" applyFont="1" applyFill="1" applyBorder="1" applyAlignment="1">
      <alignment horizontal="center" wrapText="1"/>
    </xf>
    <xf numFmtId="169" fontId="18" fillId="0" borderId="26" xfId="0" applyNumberFormat="1" applyFont="1" applyFill="1" applyBorder="1" applyAlignment="1">
      <alignment horizontal="center" wrapText="1"/>
    </xf>
    <xf numFmtId="169" fontId="18" fillId="0" borderId="27" xfId="0" applyNumberFormat="1" applyFont="1" applyBorder="1" applyAlignment="1">
      <alignment/>
    </xf>
    <xf numFmtId="169" fontId="18" fillId="0" borderId="28" xfId="0" applyNumberFormat="1" applyFont="1" applyBorder="1" applyAlignment="1">
      <alignment/>
    </xf>
    <xf numFmtId="169" fontId="18" fillId="0" borderId="29" xfId="0" applyNumberFormat="1" applyFont="1" applyBorder="1" applyAlignment="1">
      <alignment/>
    </xf>
    <xf numFmtId="169" fontId="18" fillId="0" borderId="14" xfId="0" applyNumberFormat="1" applyFont="1" applyBorder="1" applyAlignment="1">
      <alignment wrapText="1"/>
    </xf>
    <xf numFmtId="169" fontId="18" fillId="0" borderId="14" xfId="0" applyNumberFormat="1" applyFont="1" applyFill="1" applyBorder="1" applyAlignment="1">
      <alignment horizontal="center" wrapText="1"/>
    </xf>
    <xf numFmtId="169" fontId="18" fillId="0" borderId="30" xfId="0" applyNumberFormat="1" applyFont="1" applyBorder="1" applyAlignment="1">
      <alignment/>
    </xf>
    <xf numFmtId="169" fontId="18" fillId="0" borderId="31" xfId="0" applyNumberFormat="1" applyFont="1" applyBorder="1" applyAlignment="1">
      <alignment/>
    </xf>
    <xf numFmtId="169" fontId="18" fillId="0" borderId="32" xfId="0" applyNumberFormat="1" applyFont="1" applyBorder="1" applyAlignment="1">
      <alignment/>
    </xf>
    <xf numFmtId="169" fontId="20" fillId="0" borderId="20" xfId="0" applyNumberFormat="1" applyFont="1" applyBorder="1" applyAlignment="1">
      <alignment wrapText="1"/>
    </xf>
    <xf numFmtId="169" fontId="20" fillId="0" borderId="33" xfId="0" applyNumberFormat="1" applyFont="1" applyBorder="1" applyAlignment="1">
      <alignment/>
    </xf>
    <xf numFmtId="169" fontId="18" fillId="0" borderId="34" xfId="0" applyNumberFormat="1" applyFont="1" applyFill="1" applyBorder="1" applyAlignment="1">
      <alignment horizontal="center" vertical="center" wrapText="1"/>
    </xf>
    <xf numFmtId="169" fontId="20" fillId="0" borderId="35" xfId="0" applyNumberFormat="1" applyFont="1" applyBorder="1" applyAlignment="1">
      <alignment wrapText="1"/>
    </xf>
    <xf numFmtId="169" fontId="20" fillId="0" borderId="36" xfId="0" applyNumberFormat="1" applyFont="1" applyFill="1" applyBorder="1" applyAlignment="1">
      <alignment horizontal="center" wrapText="1"/>
    </xf>
    <xf numFmtId="169" fontId="20" fillId="0" borderId="31" xfId="0" applyNumberFormat="1" applyFont="1" applyBorder="1" applyAlignment="1">
      <alignment/>
    </xf>
    <xf numFmtId="169" fontId="20" fillId="0" borderId="32" xfId="0" applyNumberFormat="1" applyFont="1" applyBorder="1" applyAlignment="1">
      <alignment/>
    </xf>
    <xf numFmtId="169" fontId="20" fillId="0" borderId="37" xfId="0" applyNumberFormat="1" applyFont="1" applyBorder="1" applyAlignment="1">
      <alignment wrapText="1"/>
    </xf>
    <xf numFmtId="169" fontId="20" fillId="0" borderId="34" xfId="0" applyNumberFormat="1" applyFont="1" applyFill="1" applyBorder="1" applyAlignment="1">
      <alignment horizontal="center" wrapText="1"/>
    </xf>
    <xf numFmtId="169" fontId="20" fillId="0" borderId="38" xfId="0" applyNumberFormat="1" applyFont="1" applyFill="1" applyBorder="1" applyAlignment="1">
      <alignment horizontal="center" wrapText="1"/>
    </xf>
    <xf numFmtId="169" fontId="20" fillId="0" borderId="39" xfId="0" applyNumberFormat="1" applyFont="1" applyBorder="1" applyAlignment="1">
      <alignment/>
    </xf>
    <xf numFmtId="169" fontId="20" fillId="0" borderId="40" xfId="0" applyNumberFormat="1" applyFont="1" applyBorder="1" applyAlignment="1">
      <alignment/>
    </xf>
    <xf numFmtId="169" fontId="20" fillId="0" borderId="41" xfId="0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169" fontId="20" fillId="0" borderId="35" xfId="0" applyNumberFormat="1" applyFont="1" applyBorder="1" applyAlignment="1">
      <alignment vertical="top" wrapText="1"/>
    </xf>
    <xf numFmtId="169" fontId="20" fillId="0" borderId="42" xfId="0" applyNumberFormat="1" applyFont="1" applyBorder="1" applyAlignment="1">
      <alignment vertical="top" wrapText="1"/>
    </xf>
    <xf numFmtId="169" fontId="18" fillId="0" borderId="21" xfId="0" applyNumberFormat="1" applyFont="1" applyFill="1" applyBorder="1" applyAlignment="1">
      <alignment horizontal="center" wrapText="1"/>
    </xf>
    <xf numFmtId="169" fontId="18" fillId="0" borderId="42" xfId="0" applyNumberFormat="1" applyFont="1" applyBorder="1" applyAlignment="1">
      <alignment vertical="top" wrapText="1"/>
    </xf>
    <xf numFmtId="169" fontId="18" fillId="0" borderId="20" xfId="0" applyNumberFormat="1" applyFont="1" applyFill="1" applyBorder="1" applyAlignment="1">
      <alignment horizontal="center" wrapText="1"/>
    </xf>
    <xf numFmtId="169" fontId="18" fillId="0" borderId="12" xfId="0" applyNumberFormat="1" applyFont="1" applyBorder="1" applyAlignment="1">
      <alignment/>
    </xf>
    <xf numFmtId="169" fontId="18" fillId="0" borderId="23" xfId="0" applyNumberFormat="1" applyFont="1" applyBorder="1" applyAlignment="1">
      <alignment/>
    </xf>
    <xf numFmtId="169" fontId="18" fillId="0" borderId="20" xfId="0" applyNumberFormat="1" applyFont="1" applyFill="1" applyBorder="1" applyAlignment="1">
      <alignment horizontal="justify" vertical="top" wrapText="1"/>
    </xf>
    <xf numFmtId="169" fontId="20" fillId="0" borderId="42" xfId="0" applyNumberFormat="1" applyFont="1" applyBorder="1" applyAlignment="1">
      <alignment vertical="center" wrapText="1"/>
    </xf>
    <xf numFmtId="49" fontId="20" fillId="0" borderId="20" xfId="0" applyNumberFormat="1" applyFont="1" applyFill="1" applyBorder="1" applyAlignment="1">
      <alignment horizontal="center" wrapText="1"/>
    </xf>
    <xf numFmtId="169" fontId="18" fillId="0" borderId="42" xfId="0" applyNumberFormat="1" applyFont="1" applyBorder="1" applyAlignment="1">
      <alignment vertical="center" wrapText="1"/>
    </xf>
    <xf numFmtId="169" fontId="18" fillId="0" borderId="37" xfId="0" applyNumberFormat="1" applyFont="1" applyBorder="1" applyAlignment="1">
      <alignment vertical="center" wrapText="1"/>
    </xf>
    <xf numFmtId="169" fontId="18" fillId="0" borderId="38" xfId="0" applyNumberFormat="1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vertical="center" wrapText="1"/>
    </xf>
    <xf numFmtId="169" fontId="18" fillId="0" borderId="24" xfId="0" applyNumberFormat="1" applyFont="1" applyBorder="1" applyAlignment="1">
      <alignment vertical="top" wrapText="1"/>
    </xf>
    <xf numFmtId="169" fontId="18" fillId="0" borderId="27" xfId="0" applyNumberFormat="1" applyFont="1" applyBorder="1" applyAlignment="1">
      <alignment horizontal="center"/>
    </xf>
    <xf numFmtId="169" fontId="18" fillId="0" borderId="28" xfId="0" applyNumberFormat="1" applyFont="1" applyBorder="1" applyAlignment="1">
      <alignment horizontal="center"/>
    </xf>
    <xf numFmtId="169" fontId="18" fillId="0" borderId="29" xfId="0" applyNumberFormat="1" applyFont="1" applyBorder="1" applyAlignment="1">
      <alignment horizontal="center"/>
    </xf>
    <xf numFmtId="169" fontId="20" fillId="0" borderId="44" xfId="0" applyNumberFormat="1" applyFont="1" applyBorder="1" applyAlignment="1">
      <alignment vertical="top" wrapText="1"/>
    </xf>
    <xf numFmtId="169" fontId="20" fillId="0" borderId="45" xfId="0" applyNumberFormat="1" applyFont="1" applyFill="1" applyBorder="1" applyAlignment="1">
      <alignment horizontal="center" wrapText="1"/>
    </xf>
    <xf numFmtId="169" fontId="20" fillId="0" borderId="17" xfId="0" applyNumberFormat="1" applyFont="1" applyBorder="1" applyAlignment="1">
      <alignment horizontal="center"/>
    </xf>
    <xf numFmtId="169" fontId="20" fillId="0" borderId="42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 wrapText="1"/>
    </xf>
    <xf numFmtId="49" fontId="20" fillId="0" borderId="2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169" fontId="20" fillId="0" borderId="37" xfId="0" applyNumberFormat="1" applyFont="1" applyBorder="1" applyAlignment="1">
      <alignment vertical="top" wrapText="1"/>
    </xf>
    <xf numFmtId="169" fontId="20" fillId="0" borderId="0" xfId="0" applyNumberFormat="1" applyFont="1" applyFill="1" applyBorder="1" applyAlignment="1">
      <alignment horizontal="center" wrapText="1"/>
    </xf>
    <xf numFmtId="169" fontId="20" fillId="0" borderId="14" xfId="0" applyNumberFormat="1" applyFont="1" applyBorder="1" applyAlignment="1">
      <alignment vertical="top" wrapText="1"/>
    </xf>
    <xf numFmtId="169" fontId="20" fillId="0" borderId="35" xfId="0" applyNumberFormat="1" applyFont="1" applyFill="1" applyBorder="1" applyAlignment="1">
      <alignment horizontal="center" wrapText="1"/>
    </xf>
    <xf numFmtId="169" fontId="20" fillId="0" borderId="30" xfId="0" applyNumberFormat="1" applyFont="1" applyBorder="1" applyAlignment="1">
      <alignment/>
    </xf>
    <xf numFmtId="169" fontId="20" fillId="0" borderId="20" xfId="0" applyNumberFormat="1" applyFont="1" applyBorder="1" applyAlignment="1">
      <alignment vertical="top" wrapText="1"/>
    </xf>
    <xf numFmtId="169" fontId="18" fillId="0" borderId="20" xfId="0" applyNumberFormat="1" applyFont="1" applyBorder="1" applyAlignment="1">
      <alignment vertical="center" wrapText="1"/>
    </xf>
    <xf numFmtId="169" fontId="18" fillId="0" borderId="20" xfId="0" applyNumberFormat="1" applyFont="1" applyFill="1" applyBorder="1" applyAlignment="1">
      <alignment horizontal="center" vertical="center" wrapText="1"/>
    </xf>
    <xf numFmtId="169" fontId="18" fillId="0" borderId="42" xfId="0" applyNumberFormat="1" applyFont="1" applyFill="1" applyBorder="1" applyAlignment="1">
      <alignment horizontal="center" vertical="center" wrapText="1"/>
    </xf>
    <xf numFmtId="169" fontId="18" fillId="0" borderId="21" xfId="0" applyNumberFormat="1" applyFont="1" applyFill="1" applyBorder="1" applyAlignment="1">
      <alignment horizontal="center" vertical="center" wrapText="1"/>
    </xf>
    <xf numFmtId="169" fontId="20" fillId="0" borderId="33" xfId="0" applyNumberFormat="1" applyFont="1" applyBorder="1" applyAlignment="1">
      <alignment vertical="center"/>
    </xf>
    <xf numFmtId="169" fontId="20" fillId="0" borderId="12" xfId="0" applyNumberFormat="1" applyFont="1" applyBorder="1" applyAlignment="1">
      <alignment vertical="center"/>
    </xf>
    <xf numFmtId="169" fontId="20" fillId="0" borderId="23" xfId="0" applyNumberFormat="1" applyFont="1" applyBorder="1" applyAlignment="1">
      <alignment vertical="center"/>
    </xf>
    <xf numFmtId="169" fontId="18" fillId="0" borderId="20" xfId="0" applyNumberFormat="1" applyFont="1" applyBorder="1" applyAlignment="1">
      <alignment vertical="top" wrapText="1"/>
    </xf>
    <xf numFmtId="169" fontId="18" fillId="0" borderId="42" xfId="0" applyNumberFormat="1" applyFont="1" applyFill="1" applyBorder="1" applyAlignment="1">
      <alignment horizontal="center" wrapText="1"/>
    </xf>
    <xf numFmtId="169" fontId="18" fillId="0" borderId="33" xfId="0" applyNumberFormat="1" applyFont="1" applyBorder="1" applyAlignment="1">
      <alignment/>
    </xf>
    <xf numFmtId="169" fontId="20" fillId="0" borderId="20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wrapText="1"/>
    </xf>
    <xf numFmtId="169" fontId="20" fillId="0" borderId="0" xfId="0" applyNumberFormat="1" applyFont="1" applyFill="1" applyAlignment="1">
      <alignment wrapText="1"/>
    </xf>
    <xf numFmtId="169" fontId="20" fillId="0" borderId="0" xfId="0" applyNumberFormat="1" applyFont="1" applyAlignment="1">
      <alignment/>
    </xf>
    <xf numFmtId="169" fontId="18" fillId="0" borderId="0" xfId="0" applyNumberFormat="1" applyFont="1" applyAlignment="1">
      <alignment horizontal="right"/>
    </xf>
    <xf numFmtId="169" fontId="20" fillId="0" borderId="0" xfId="0" applyNumberFormat="1" applyFont="1" applyFill="1" applyAlignment="1">
      <alignment/>
    </xf>
    <xf numFmtId="169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/>
    </xf>
    <xf numFmtId="169" fontId="23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18" fillId="0" borderId="45" xfId="0" applyNumberFormat="1" applyFont="1" applyBorder="1" applyAlignment="1">
      <alignment horizontal="left" vertical="top" wrapText="1"/>
    </xf>
    <xf numFmtId="169" fontId="18" fillId="0" borderId="45" xfId="0" applyNumberFormat="1" applyFont="1" applyFill="1" applyBorder="1" applyAlignment="1">
      <alignment horizontal="center" vertical="center" wrapText="1"/>
    </xf>
    <xf numFmtId="169" fontId="20" fillId="0" borderId="20" xfId="0" applyNumberFormat="1" applyFont="1" applyFill="1" applyBorder="1" applyAlignment="1">
      <alignment horizontal="center" vertical="center" wrapText="1"/>
    </xf>
    <xf numFmtId="169" fontId="20" fillId="0" borderId="33" xfId="0" applyNumberFormat="1" applyFont="1" applyBorder="1" applyAlignment="1">
      <alignment horizontal="center" vertical="center"/>
    </xf>
    <xf numFmtId="169" fontId="20" fillId="0" borderId="12" xfId="0" applyNumberFormat="1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center" vertical="center"/>
    </xf>
    <xf numFmtId="169" fontId="20" fillId="0" borderId="23" xfId="0" applyNumberFormat="1" applyFont="1" applyBorder="1" applyAlignment="1">
      <alignment horizontal="center" vertical="center"/>
    </xf>
    <xf numFmtId="169" fontId="18" fillId="0" borderId="20" xfId="0" applyNumberFormat="1" applyFont="1" applyBorder="1" applyAlignment="1">
      <alignment horizontal="left" vertical="top" wrapText="1"/>
    </xf>
    <xf numFmtId="169" fontId="18" fillId="0" borderId="33" xfId="0" applyNumberFormat="1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169" fontId="18" fillId="0" borderId="23" xfId="0" applyNumberFormat="1" applyFont="1" applyBorder="1" applyAlignment="1">
      <alignment horizontal="center" vertical="center"/>
    </xf>
    <xf numFmtId="169" fontId="18" fillId="0" borderId="46" xfId="0" applyNumberFormat="1" applyFont="1" applyBorder="1" applyAlignment="1">
      <alignment horizontal="left" vertical="top" wrapText="1"/>
    </xf>
    <xf numFmtId="169" fontId="18" fillId="0" borderId="46" xfId="0" applyNumberFormat="1" applyFont="1" applyFill="1" applyBorder="1" applyAlignment="1">
      <alignment horizontal="center" vertical="center" wrapText="1"/>
    </xf>
    <xf numFmtId="169" fontId="18" fillId="0" borderId="47" xfId="0" applyNumberFormat="1" applyFont="1" applyBorder="1" applyAlignment="1">
      <alignment horizontal="center" vertical="center"/>
    </xf>
    <xf numFmtId="169" fontId="18" fillId="0" borderId="48" xfId="0" applyNumberFormat="1" applyFont="1" applyBorder="1" applyAlignment="1">
      <alignment horizontal="center" vertical="center"/>
    </xf>
    <xf numFmtId="171" fontId="18" fillId="0" borderId="48" xfId="0" applyNumberFormat="1" applyFont="1" applyBorder="1" applyAlignment="1">
      <alignment horizontal="center" vertical="center"/>
    </xf>
    <xf numFmtId="169" fontId="18" fillId="0" borderId="49" xfId="0" applyNumberFormat="1" applyFont="1" applyBorder="1" applyAlignment="1">
      <alignment horizontal="center" vertical="center"/>
    </xf>
    <xf numFmtId="169" fontId="18" fillId="0" borderId="25" xfId="0" applyNumberFormat="1" applyFont="1" applyBorder="1" applyAlignment="1">
      <alignment horizontal="left" vertical="center" wrapText="1"/>
    </xf>
    <xf numFmtId="169" fontId="18" fillId="0" borderId="25" xfId="0" applyNumberFormat="1" applyFont="1" applyFill="1" applyBorder="1" applyAlignment="1">
      <alignment horizontal="center" vertical="center" wrapText="1"/>
    </xf>
    <xf numFmtId="169" fontId="18" fillId="0" borderId="50" xfId="0" applyNumberFormat="1" applyFont="1" applyBorder="1" applyAlignment="1">
      <alignment horizontal="center" vertical="center" wrapText="1"/>
    </xf>
    <xf numFmtId="169" fontId="18" fillId="0" borderId="28" xfId="0" applyNumberFormat="1" applyFont="1" applyBorder="1" applyAlignment="1">
      <alignment horizontal="center" vertical="center" wrapText="1"/>
    </xf>
    <xf numFmtId="169" fontId="18" fillId="0" borderId="2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0" fillId="33" borderId="51" xfId="0" applyFont="1" applyFill="1" applyBorder="1" applyAlignment="1">
      <alignment vertical="center" wrapText="1"/>
    </xf>
    <xf numFmtId="0" fontId="20" fillId="33" borderId="52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vertical="center" wrapText="1"/>
    </xf>
    <xf numFmtId="0" fontId="20" fillId="33" borderId="5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169" fontId="18" fillId="0" borderId="25" xfId="0" applyNumberFormat="1" applyFont="1" applyBorder="1" applyAlignment="1">
      <alignment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justify" vertical="center" wrapText="1"/>
    </xf>
    <xf numFmtId="0" fontId="18" fillId="0" borderId="5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169" fontId="20" fillId="0" borderId="34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9" fillId="0" borderId="0" xfId="0" applyNumberFormat="1" applyFont="1" applyAlignment="1">
      <alignment horizontal="right"/>
    </xf>
    <xf numFmtId="171" fontId="1" fillId="33" borderId="43" xfId="0" applyNumberFormat="1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171" fontId="1" fillId="33" borderId="53" xfId="0" applyNumberFormat="1" applyFont="1" applyFill="1" applyBorder="1" applyAlignment="1">
      <alignment horizontal="center" vertical="top" wrapText="1"/>
    </xf>
    <xf numFmtId="171" fontId="13" fillId="33" borderId="11" xfId="0" applyNumberFormat="1" applyFont="1" applyFill="1" applyBorder="1" applyAlignment="1">
      <alignment vertical="top" wrapText="1"/>
    </xf>
    <xf numFmtId="171" fontId="1" fillId="34" borderId="57" xfId="0" applyNumberFormat="1" applyFont="1" applyFill="1" applyBorder="1" applyAlignment="1">
      <alignment horizontal="center" vertical="top" wrapText="1"/>
    </xf>
    <xf numFmtId="171" fontId="16" fillId="0" borderId="0" xfId="0" applyNumberFormat="1" applyFont="1" applyAlignment="1">
      <alignment/>
    </xf>
    <xf numFmtId="171" fontId="1" fillId="35" borderId="10" xfId="0" applyNumberFormat="1" applyFont="1" applyFill="1" applyBorder="1" applyAlignment="1">
      <alignment horizontal="center" wrapText="1"/>
    </xf>
    <xf numFmtId="171" fontId="1" fillId="35" borderId="11" xfId="0" applyNumberFormat="1" applyFont="1" applyFill="1" applyBorder="1" applyAlignment="1">
      <alignment horizontal="center" wrapText="1"/>
    </xf>
    <xf numFmtId="171" fontId="4" fillId="35" borderId="10" xfId="0" applyNumberFormat="1" applyFont="1" applyFill="1" applyBorder="1" applyAlignment="1">
      <alignment horizontal="center" wrapText="1"/>
    </xf>
    <xf numFmtId="171" fontId="4" fillId="35" borderId="11" xfId="0" applyNumberFormat="1" applyFont="1" applyFill="1" applyBorder="1" applyAlignment="1">
      <alignment horizontal="center" wrapText="1"/>
    </xf>
    <xf numFmtId="171" fontId="4" fillId="34" borderId="10" xfId="0" applyNumberFormat="1" applyFont="1" applyFill="1" applyBorder="1" applyAlignment="1">
      <alignment vertical="top" wrapText="1"/>
    </xf>
    <xf numFmtId="171" fontId="4" fillId="34" borderId="11" xfId="0" applyNumberFormat="1" applyFont="1" applyFill="1" applyBorder="1" applyAlignment="1">
      <alignment horizontal="center" vertical="top" wrapText="1"/>
    </xf>
    <xf numFmtId="171" fontId="4" fillId="34" borderId="11" xfId="0" applyNumberFormat="1" applyFont="1" applyFill="1" applyBorder="1" applyAlignment="1">
      <alignment horizontal="center" wrapText="1"/>
    </xf>
    <xf numFmtId="171" fontId="1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69" fontId="20" fillId="0" borderId="38" xfId="0" applyNumberFormat="1" applyFont="1" applyBorder="1" applyAlignment="1">
      <alignment/>
    </xf>
    <xf numFmtId="169" fontId="20" fillId="0" borderId="31" xfId="0" applyNumberFormat="1" applyFont="1" applyFill="1" applyBorder="1" applyAlignment="1">
      <alignment horizontal="center" wrapText="1"/>
    </xf>
    <xf numFmtId="169" fontId="20" fillId="0" borderId="32" xfId="0" applyNumberFormat="1" applyFont="1" applyFill="1" applyBorder="1" applyAlignment="1">
      <alignment horizontal="center" wrapText="1"/>
    </xf>
    <xf numFmtId="169" fontId="18" fillId="0" borderId="35" xfId="0" applyNumberFormat="1" applyFont="1" applyBorder="1" applyAlignment="1">
      <alignment vertical="center" wrapText="1"/>
    </xf>
    <xf numFmtId="169" fontId="18" fillId="0" borderId="14" xfId="0" applyNumberFormat="1" applyFont="1" applyFill="1" applyBorder="1" applyAlignment="1">
      <alignment horizontal="center" vertical="center" wrapText="1"/>
    </xf>
    <xf numFmtId="169" fontId="18" fillId="0" borderId="36" xfId="0" applyNumberFormat="1" applyFont="1" applyFill="1" applyBorder="1" applyAlignment="1">
      <alignment horizontal="center" vertical="center" wrapText="1"/>
    </xf>
    <xf numFmtId="169" fontId="18" fillId="0" borderId="35" xfId="0" applyNumberFormat="1" applyFont="1" applyFill="1" applyBorder="1" applyAlignment="1">
      <alignment horizontal="center" vertical="center" wrapText="1"/>
    </xf>
    <xf numFmtId="169" fontId="18" fillId="0" borderId="31" xfId="0" applyNumberFormat="1" applyFont="1" applyFill="1" applyBorder="1" applyAlignment="1">
      <alignment horizontal="center" vertical="center" wrapText="1"/>
    </xf>
    <xf numFmtId="169" fontId="18" fillId="0" borderId="58" xfId="0" applyNumberFormat="1" applyFont="1" applyFill="1" applyBorder="1" applyAlignment="1">
      <alignment horizontal="center" vertical="center" wrapText="1"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42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59" xfId="0" applyNumberFormat="1" applyFont="1" applyFill="1" applyBorder="1" applyAlignment="1">
      <alignment horizontal="center" vertical="center" wrapText="1"/>
    </xf>
    <xf numFmtId="169" fontId="20" fillId="0" borderId="37" xfId="0" applyNumberFormat="1" applyFont="1" applyBorder="1" applyAlignment="1">
      <alignment vertical="center" wrapText="1"/>
    </xf>
    <xf numFmtId="169" fontId="20" fillId="0" borderId="38" xfId="0" applyNumberFormat="1" applyFont="1" applyFill="1" applyBorder="1" applyAlignment="1">
      <alignment horizontal="center" vertical="center" wrapText="1"/>
    </xf>
    <xf numFmtId="169" fontId="20" fillId="0" borderId="37" xfId="0" applyNumberFormat="1" applyFont="1" applyFill="1" applyBorder="1" applyAlignment="1">
      <alignment horizontal="center" vertical="center" wrapText="1"/>
    </xf>
    <xf numFmtId="169" fontId="20" fillId="0" borderId="40" xfId="0" applyNumberFormat="1" applyFont="1" applyFill="1" applyBorder="1" applyAlignment="1">
      <alignment horizontal="center" vertical="center" wrapText="1"/>
    </xf>
    <xf numFmtId="169" fontId="20" fillId="0" borderId="6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Alignment="1">
      <alignment/>
    </xf>
    <xf numFmtId="0" fontId="16" fillId="0" borderId="25" xfId="0" applyFont="1" applyBorder="1" applyAlignment="1">
      <alignment/>
    </xf>
    <xf numFmtId="169" fontId="20" fillId="0" borderId="20" xfId="0" applyNumberFormat="1" applyFont="1" applyBorder="1" applyAlignment="1">
      <alignment vertical="center" wrapText="1"/>
    </xf>
    <xf numFmtId="169" fontId="20" fillId="0" borderId="61" xfId="0" applyNumberFormat="1" applyFont="1" applyBorder="1" applyAlignment="1">
      <alignment vertical="center"/>
    </xf>
    <xf numFmtId="169" fontId="20" fillId="0" borderId="40" xfId="0" applyNumberFormat="1" applyFont="1" applyBorder="1" applyAlignment="1">
      <alignment vertical="center"/>
    </xf>
    <xf numFmtId="169" fontId="20" fillId="0" borderId="41" xfId="0" applyNumberFormat="1" applyFont="1" applyBorder="1" applyAlignment="1">
      <alignment vertical="center"/>
    </xf>
    <xf numFmtId="169" fontId="20" fillId="0" borderId="34" xfId="0" applyNumberFormat="1" applyFont="1" applyBorder="1" applyAlignment="1">
      <alignment vertical="center" wrapText="1"/>
    </xf>
    <xf numFmtId="169" fontId="18" fillId="0" borderId="0" xfId="0" applyNumberFormat="1" applyFont="1" applyAlignment="1">
      <alignment/>
    </xf>
    <xf numFmtId="168" fontId="18" fillId="0" borderId="11" xfId="0" applyNumberFormat="1" applyFont="1" applyFill="1" applyBorder="1" applyAlignment="1">
      <alignment horizontal="center" vertical="center" wrapText="1"/>
    </xf>
    <xf numFmtId="168" fontId="18" fillId="0" borderId="11" xfId="0" applyNumberFormat="1" applyFont="1" applyBorder="1" applyAlignment="1">
      <alignment horizontal="center" vertical="center" wrapText="1"/>
    </xf>
    <xf numFmtId="169" fontId="2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19" fillId="0" borderId="0" xfId="0" applyNumberFormat="1" applyFont="1" applyAlignment="1">
      <alignment/>
    </xf>
    <xf numFmtId="169" fontId="20" fillId="0" borderId="50" xfId="0" applyNumberFormat="1" applyFont="1" applyBorder="1" applyAlignment="1">
      <alignment vertical="center"/>
    </xf>
    <xf numFmtId="169" fontId="20" fillId="0" borderId="28" xfId="0" applyNumberFormat="1" applyFont="1" applyBorder="1" applyAlignment="1">
      <alignment vertical="center"/>
    </xf>
    <xf numFmtId="169" fontId="20" fillId="0" borderId="29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8" fillId="0" borderId="31" xfId="0" applyNumberFormat="1" applyFont="1" applyBorder="1" applyAlignment="1">
      <alignment horizontal="center" vertical="center" wrapText="1" shrinkToFit="1"/>
    </xf>
    <xf numFmtId="169" fontId="8" fillId="0" borderId="40" xfId="0" applyNumberFormat="1" applyFont="1" applyBorder="1" applyAlignment="1">
      <alignment horizontal="center" vertical="center"/>
    </xf>
    <xf numFmtId="169" fontId="8" fillId="0" borderId="41" xfId="0" applyNumberFormat="1" applyFont="1" applyBorder="1" applyAlignment="1">
      <alignment horizontal="center" vertical="center"/>
    </xf>
    <xf numFmtId="169" fontId="8" fillId="0" borderId="30" xfId="0" applyNumberFormat="1" applyFont="1" applyBorder="1" applyAlignment="1">
      <alignment vertical="center"/>
    </xf>
    <xf numFmtId="169" fontId="8" fillId="0" borderId="32" xfId="0" applyNumberFormat="1" applyFont="1" applyBorder="1" applyAlignment="1">
      <alignment vertical="center" wrapText="1" shrinkToFit="1"/>
    </xf>
    <xf numFmtId="169" fontId="8" fillId="0" borderId="12" xfId="0" applyNumberFormat="1" applyFont="1" applyBorder="1" applyAlignment="1">
      <alignment vertical="center"/>
    </xf>
    <xf numFmtId="169" fontId="8" fillId="0" borderId="23" xfId="0" applyNumberFormat="1" applyFont="1" applyBorder="1" applyAlignment="1">
      <alignment vertical="center"/>
    </xf>
    <xf numFmtId="169" fontId="8" fillId="0" borderId="61" xfId="0" applyNumberFormat="1" applyFont="1" applyBorder="1" applyAlignment="1">
      <alignment vertical="center"/>
    </xf>
    <xf numFmtId="169" fontId="8" fillId="0" borderId="50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center" vertical="center" wrapText="1" shrinkToFit="1"/>
    </xf>
    <xf numFmtId="169" fontId="8" fillId="0" borderId="17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vertical="center"/>
    </xf>
    <xf numFmtId="169" fontId="12" fillId="0" borderId="28" xfId="0" applyNumberFormat="1" applyFont="1" applyBorder="1" applyAlignment="1">
      <alignment vertical="center"/>
    </xf>
    <xf numFmtId="169" fontId="14" fillId="0" borderId="28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9" fontId="8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left" vertical="center"/>
    </xf>
    <xf numFmtId="168" fontId="0" fillId="0" borderId="0" xfId="0" applyNumberFormat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168" fontId="16" fillId="0" borderId="0" xfId="0" applyNumberFormat="1" applyFont="1" applyAlignment="1">
      <alignment/>
    </xf>
    <xf numFmtId="169" fontId="20" fillId="0" borderId="55" xfId="0" applyNumberFormat="1" applyFont="1" applyBorder="1" applyAlignment="1">
      <alignment wrapText="1"/>
    </xf>
    <xf numFmtId="0" fontId="4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9" fontId="20" fillId="0" borderId="55" xfId="0" applyNumberFormat="1" applyFont="1" applyFill="1" applyBorder="1" applyAlignment="1">
      <alignment horizontal="center" wrapText="1"/>
    </xf>
    <xf numFmtId="169" fontId="20" fillId="0" borderId="62" xfId="0" applyNumberFormat="1" applyFont="1" applyBorder="1" applyAlignment="1">
      <alignment/>
    </xf>
    <xf numFmtId="169" fontId="20" fillId="0" borderId="63" xfId="0" applyNumberFormat="1" applyFont="1" applyBorder="1" applyAlignment="1">
      <alignment/>
    </xf>
    <xf numFmtId="169" fontId="20" fillId="0" borderId="64" xfId="0" applyNumberFormat="1" applyFont="1" applyBorder="1" applyAlignment="1">
      <alignment/>
    </xf>
    <xf numFmtId="49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55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20" fillId="0" borderId="44" xfId="0" applyNumberFormat="1" applyFont="1" applyFill="1" applyBorder="1" applyAlignment="1">
      <alignment horizontal="center" wrapText="1"/>
    </xf>
    <xf numFmtId="49" fontId="20" fillId="0" borderId="42" xfId="0" applyNumberFormat="1" applyFont="1" applyFill="1" applyBorder="1" applyAlignment="1">
      <alignment horizontal="center" wrapText="1"/>
    </xf>
    <xf numFmtId="49" fontId="20" fillId="0" borderId="37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/>
    </xf>
    <xf numFmtId="49" fontId="18" fillId="0" borderId="45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8" fillId="0" borderId="5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169" fontId="20" fillId="0" borderId="65" xfId="0" applyNumberFormat="1" applyFont="1" applyBorder="1" applyAlignment="1">
      <alignment/>
    </xf>
    <xf numFmtId="169" fontId="20" fillId="0" borderId="45" xfId="0" applyNumberFormat="1" applyFont="1" applyFill="1" applyBorder="1" applyAlignment="1">
      <alignment wrapText="1"/>
    </xf>
    <xf numFmtId="49" fontId="18" fillId="0" borderId="45" xfId="0" applyNumberFormat="1" applyFont="1" applyFill="1" applyBorder="1" applyAlignment="1">
      <alignment wrapText="1"/>
    </xf>
    <xf numFmtId="49" fontId="18" fillId="0" borderId="20" xfId="0" applyNumberFormat="1" applyFont="1" applyFill="1" applyBorder="1" applyAlignment="1">
      <alignment wrapText="1"/>
    </xf>
    <xf numFmtId="169" fontId="20" fillId="0" borderId="20" xfId="0" applyNumberFormat="1" applyFont="1" applyFill="1" applyBorder="1" applyAlignment="1">
      <alignment wrapText="1"/>
    </xf>
    <xf numFmtId="169" fontId="18" fillId="0" borderId="66" xfId="0" applyNumberFormat="1" applyFont="1" applyBorder="1" applyAlignment="1">
      <alignment vertical="center" wrapText="1"/>
    </xf>
    <xf numFmtId="49" fontId="18" fillId="0" borderId="46" xfId="0" applyNumberFormat="1" applyFont="1" applyFill="1" applyBorder="1" applyAlignment="1">
      <alignment horizontal="center" wrapText="1"/>
    </xf>
    <xf numFmtId="169" fontId="18" fillId="0" borderId="67" xfId="0" applyNumberFormat="1" applyFont="1" applyFill="1" applyBorder="1" applyAlignment="1">
      <alignment horizontal="center" wrapText="1"/>
    </xf>
    <xf numFmtId="169" fontId="18" fillId="0" borderId="46" xfId="0" applyNumberFormat="1" applyFont="1" applyFill="1" applyBorder="1" applyAlignment="1">
      <alignment horizontal="justify" vertical="top" wrapText="1"/>
    </xf>
    <xf numFmtId="0" fontId="3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9" fontId="9" fillId="0" borderId="0" xfId="0" applyNumberFormat="1" applyFont="1" applyAlignment="1">
      <alignment vertical="center"/>
    </xf>
    <xf numFmtId="169" fontId="8" fillId="0" borderId="20" xfId="0" applyNumberFormat="1" applyFont="1" applyBorder="1" applyAlignment="1">
      <alignment horizontal="center" vertical="center"/>
    </xf>
    <xf numFmtId="169" fontId="8" fillId="0" borderId="34" xfId="0" applyNumberFormat="1" applyFont="1" applyBorder="1" applyAlignment="1">
      <alignment horizontal="center" vertical="center"/>
    </xf>
    <xf numFmtId="169" fontId="8" fillId="0" borderId="45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169" fontId="8" fillId="0" borderId="63" xfId="0" applyNumberFormat="1" applyFont="1" applyBorder="1" applyAlignment="1">
      <alignment vertical="center"/>
    </xf>
    <xf numFmtId="169" fontId="13" fillId="0" borderId="28" xfId="0" applyNumberFormat="1" applyFont="1" applyBorder="1" applyAlignment="1">
      <alignment vertical="center"/>
    </xf>
    <xf numFmtId="169" fontId="20" fillId="0" borderId="35" xfId="0" applyNumberFormat="1" applyFont="1" applyBorder="1" applyAlignment="1">
      <alignment vertical="center" wrapText="1"/>
    </xf>
    <xf numFmtId="169" fontId="20" fillId="0" borderId="36" xfId="0" applyNumberFormat="1" applyFont="1" applyFill="1" applyBorder="1" applyAlignment="1">
      <alignment horizontal="center" vertical="center" wrapText="1"/>
    </xf>
    <xf numFmtId="169" fontId="20" fillId="0" borderId="21" xfId="0" applyNumberFormat="1" applyFont="1" applyFill="1" applyBorder="1" applyAlignment="1">
      <alignment wrapText="1"/>
    </xf>
    <xf numFmtId="169" fontId="20" fillId="0" borderId="15" xfId="0" applyNumberFormat="1" applyFont="1" applyFill="1" applyBorder="1" applyAlignment="1">
      <alignment wrapText="1"/>
    </xf>
    <xf numFmtId="169" fontId="18" fillId="0" borderId="21" xfId="0" applyNumberFormat="1" applyFont="1" applyFill="1" applyBorder="1" applyAlignment="1">
      <alignment horizontal="justify" vertical="top" wrapText="1"/>
    </xf>
    <xf numFmtId="169" fontId="18" fillId="0" borderId="67" xfId="0" applyNumberFormat="1" applyFont="1" applyFill="1" applyBorder="1" applyAlignment="1">
      <alignment horizontal="justify" vertical="top" wrapText="1"/>
    </xf>
    <xf numFmtId="169" fontId="18" fillId="0" borderId="38" xfId="0" applyNumberFormat="1" applyFont="1" applyFill="1" applyBorder="1" applyAlignment="1">
      <alignment horizontal="justify" vertical="top" wrapText="1"/>
    </xf>
    <xf numFmtId="169" fontId="20" fillId="0" borderId="21" xfId="0" applyNumberFormat="1" applyFont="1" applyBorder="1" applyAlignment="1">
      <alignment/>
    </xf>
    <xf numFmtId="169" fontId="20" fillId="0" borderId="15" xfId="0" applyNumberFormat="1" applyFont="1" applyBorder="1" applyAlignment="1">
      <alignment/>
    </xf>
    <xf numFmtId="169" fontId="20" fillId="0" borderId="21" xfId="0" applyNumberFormat="1" applyFont="1" applyBorder="1" applyAlignment="1">
      <alignment horizontal="center"/>
    </xf>
    <xf numFmtId="169" fontId="20" fillId="0" borderId="67" xfId="0" applyNumberFormat="1" applyFont="1" applyBorder="1" applyAlignment="1">
      <alignment horizontal="center"/>
    </xf>
    <xf numFmtId="169" fontId="20" fillId="0" borderId="38" xfId="0" applyNumberFormat="1" applyFont="1" applyBorder="1" applyAlignment="1">
      <alignment horizontal="center"/>
    </xf>
    <xf numFmtId="169" fontId="20" fillId="0" borderId="58" xfId="0" applyNumberFormat="1" applyFont="1" applyFill="1" applyBorder="1" applyAlignment="1">
      <alignment horizontal="center" vertical="center" wrapText="1"/>
    </xf>
    <xf numFmtId="169" fontId="20" fillId="0" borderId="59" xfId="0" applyNumberFormat="1" applyFont="1" applyBorder="1" applyAlignment="1">
      <alignment/>
    </xf>
    <xf numFmtId="169" fontId="20" fillId="0" borderId="68" xfId="0" applyNumberFormat="1" applyFont="1" applyBorder="1" applyAlignment="1">
      <alignment/>
    </xf>
    <xf numFmtId="169" fontId="20" fillId="0" borderId="59" xfId="0" applyNumberFormat="1" applyFont="1" applyBorder="1" applyAlignment="1">
      <alignment horizontal="center"/>
    </xf>
    <xf numFmtId="169" fontId="20" fillId="0" borderId="69" xfId="0" applyNumberFormat="1" applyFont="1" applyBorder="1" applyAlignment="1">
      <alignment horizontal="center"/>
    </xf>
    <xf numFmtId="169" fontId="20" fillId="0" borderId="60" xfId="0" applyNumberFormat="1" applyFont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169" fontId="20" fillId="0" borderId="20" xfId="0" applyNumberFormat="1" applyFont="1" applyBorder="1" applyAlignment="1">
      <alignment/>
    </xf>
    <xf numFmtId="169" fontId="20" fillId="0" borderId="45" xfId="0" applyNumberFormat="1" applyFont="1" applyBorder="1" applyAlignment="1">
      <alignment/>
    </xf>
    <xf numFmtId="169" fontId="20" fillId="0" borderId="20" xfId="0" applyNumberFormat="1" applyFont="1" applyBorder="1" applyAlignment="1">
      <alignment horizontal="center"/>
    </xf>
    <xf numFmtId="169" fontId="20" fillId="0" borderId="46" xfId="0" applyNumberFormat="1" applyFont="1" applyBorder="1" applyAlignment="1">
      <alignment horizontal="center"/>
    </xf>
    <xf numFmtId="169" fontId="20" fillId="0" borderId="34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justify" vertical="top" wrapText="1"/>
    </xf>
    <xf numFmtId="169" fontId="2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9" fontId="8" fillId="0" borderId="70" xfId="0" applyNumberFormat="1" applyFont="1" applyBorder="1" applyAlignment="1">
      <alignment vertical="center"/>
    </xf>
    <xf numFmtId="169" fontId="8" fillId="0" borderId="71" xfId="0" applyNumberFormat="1" applyFont="1" applyBorder="1" applyAlignment="1">
      <alignment vertical="center"/>
    </xf>
    <xf numFmtId="0" fontId="16" fillId="0" borderId="0" xfId="0" applyFont="1" applyFill="1" applyBorder="1" applyAlignment="1">
      <alignment wrapText="1"/>
    </xf>
    <xf numFmtId="169" fontId="8" fillId="0" borderId="33" xfId="0" applyNumberFormat="1" applyFont="1" applyBorder="1" applyAlignment="1">
      <alignment vertical="center" wrapText="1"/>
    </xf>
    <xf numFmtId="169" fontId="8" fillId="0" borderId="23" xfId="0" applyNumberFormat="1" applyFont="1" applyBorder="1" applyAlignment="1">
      <alignment vertical="center" wrapText="1"/>
    </xf>
    <xf numFmtId="169" fontId="8" fillId="0" borderId="46" xfId="0" applyNumberFormat="1" applyFont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0" fontId="20" fillId="0" borderId="54" xfId="0" applyFont="1" applyBorder="1" applyAlignment="1">
      <alignment horizontal="right" vertical="top" wrapText="1"/>
    </xf>
    <xf numFmtId="0" fontId="20" fillId="0" borderId="5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0" fillId="0" borderId="54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72" xfId="0" applyFont="1" applyFill="1" applyBorder="1" applyAlignment="1">
      <alignment horizontal="center" vertical="center" wrapText="1"/>
    </xf>
    <xf numFmtId="0" fontId="20" fillId="33" borderId="73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9" fontId="20" fillId="0" borderId="34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4" borderId="24" xfId="0" applyFont="1" applyFill="1" applyBorder="1" applyAlignment="1">
      <alignment horizontal="center" vertical="top" wrapText="1"/>
    </xf>
    <xf numFmtId="0" fontId="18" fillId="34" borderId="26" xfId="0" applyFont="1" applyFill="1" applyBorder="1" applyAlignment="1">
      <alignment horizontal="center" vertical="top" wrapText="1"/>
    </xf>
    <xf numFmtId="0" fontId="18" fillId="34" borderId="56" xfId="0" applyFont="1" applyFill="1" applyBorder="1" applyAlignment="1">
      <alignment horizontal="center" vertical="top" wrapText="1"/>
    </xf>
    <xf numFmtId="169" fontId="18" fillId="36" borderId="72" xfId="0" applyNumberFormat="1" applyFont="1" applyFill="1" applyBorder="1" applyAlignment="1">
      <alignment horizontal="center"/>
    </xf>
    <xf numFmtId="169" fontId="18" fillId="36" borderId="73" xfId="0" applyNumberFormat="1" applyFont="1" applyFill="1" applyBorder="1" applyAlignment="1">
      <alignment horizontal="center"/>
    </xf>
    <xf numFmtId="169" fontId="18" fillId="36" borderId="26" xfId="0" applyNumberFormat="1" applyFont="1" applyFill="1" applyBorder="1" applyAlignment="1">
      <alignment horizontal="center"/>
    </xf>
    <xf numFmtId="169" fontId="18" fillId="36" borderId="56" xfId="0" applyNumberFormat="1" applyFont="1" applyFill="1" applyBorder="1" applyAlignment="1">
      <alignment horizontal="center"/>
    </xf>
    <xf numFmtId="169" fontId="20" fillId="0" borderId="12" xfId="0" applyNumberFormat="1" applyFont="1" applyBorder="1" applyAlignment="1">
      <alignment horizontal="center"/>
    </xf>
    <xf numFmtId="169" fontId="20" fillId="0" borderId="23" xfId="0" applyNumberFormat="1" applyFont="1" applyBorder="1" applyAlignment="1">
      <alignment horizontal="center"/>
    </xf>
    <xf numFmtId="169" fontId="18" fillId="0" borderId="24" xfId="0" applyNumberFormat="1" applyFont="1" applyBorder="1" applyAlignment="1">
      <alignment horizontal="center" vertical="center" wrapText="1"/>
    </xf>
    <xf numFmtId="169" fontId="18" fillId="0" borderId="26" xfId="0" applyNumberFormat="1" applyFont="1" applyBorder="1" applyAlignment="1">
      <alignment horizontal="center" vertical="center" wrapText="1"/>
    </xf>
    <xf numFmtId="169" fontId="18" fillId="0" borderId="56" xfId="0" applyNumberFormat="1" applyFont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wrapText="1"/>
    </xf>
    <xf numFmtId="169" fontId="18" fillId="0" borderId="14" xfId="0" applyNumberFormat="1" applyFont="1" applyFill="1" applyBorder="1" applyAlignment="1">
      <alignment horizontal="center"/>
    </xf>
    <xf numFmtId="169" fontId="18" fillId="0" borderId="34" xfId="0" applyNumberFormat="1" applyFont="1" applyFill="1" applyBorder="1" applyAlignment="1">
      <alignment horizontal="center"/>
    </xf>
    <xf numFmtId="169" fontId="20" fillId="0" borderId="73" xfId="0" applyNumberFormat="1" applyFont="1" applyBorder="1" applyAlignment="1">
      <alignment horizontal="center" vertical="center"/>
    </xf>
    <xf numFmtId="169" fontId="20" fillId="0" borderId="52" xfId="0" applyNumberFormat="1" applyFont="1" applyBorder="1" applyAlignment="1">
      <alignment horizontal="center" vertical="center"/>
    </xf>
    <xf numFmtId="169" fontId="20" fillId="0" borderId="74" xfId="0" applyNumberFormat="1" applyFont="1" applyBorder="1" applyAlignment="1">
      <alignment horizontal="center" vertical="center"/>
    </xf>
    <xf numFmtId="169" fontId="20" fillId="0" borderId="70" xfId="0" applyNumberFormat="1" applyFont="1" applyBorder="1" applyAlignment="1">
      <alignment horizontal="center" vertical="center"/>
    </xf>
    <xf numFmtId="169" fontId="20" fillId="0" borderId="43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49" fontId="20" fillId="0" borderId="54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9" fontId="20" fillId="0" borderId="20" xfId="0" applyNumberFormat="1" applyFont="1" applyFill="1" applyBorder="1" applyAlignment="1">
      <alignment horizontal="center" wrapText="1"/>
    </xf>
    <xf numFmtId="169" fontId="20" fillId="0" borderId="33" xfId="0" applyNumberFormat="1" applyFont="1" applyBorder="1" applyAlignment="1">
      <alignment horizontal="center"/>
    </xf>
    <xf numFmtId="169" fontId="18" fillId="0" borderId="24" xfId="0" applyNumberFormat="1" applyFont="1" applyBorder="1" applyAlignment="1">
      <alignment horizontal="center" wrapText="1"/>
    </xf>
    <xf numFmtId="169" fontId="18" fillId="0" borderId="26" xfId="0" applyNumberFormat="1" applyFont="1" applyBorder="1" applyAlignment="1">
      <alignment horizontal="center" wrapText="1"/>
    </xf>
    <xf numFmtId="169" fontId="18" fillId="0" borderId="56" xfId="0" applyNumberFormat="1" applyFont="1" applyBorder="1" applyAlignment="1">
      <alignment horizontal="center" wrapText="1"/>
    </xf>
    <xf numFmtId="169" fontId="18" fillId="0" borderId="24" xfId="0" applyNumberFormat="1" applyFont="1" applyBorder="1" applyAlignment="1">
      <alignment horizontal="left" wrapText="1"/>
    </xf>
    <xf numFmtId="169" fontId="18" fillId="0" borderId="26" xfId="0" applyNumberFormat="1" applyFont="1" applyBorder="1" applyAlignment="1">
      <alignment horizontal="left" wrapText="1"/>
    </xf>
    <xf numFmtId="169" fontId="18" fillId="0" borderId="56" xfId="0" applyNumberFormat="1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9" fillId="36" borderId="24" xfId="0" applyFont="1" applyFill="1" applyBorder="1" applyAlignment="1">
      <alignment horizontal="center" wrapText="1" shrinkToFit="1"/>
    </xf>
    <xf numFmtId="0" fontId="19" fillId="36" borderId="26" xfId="0" applyFont="1" applyFill="1" applyBorder="1" applyAlignment="1">
      <alignment horizontal="center" wrapText="1" shrinkToFit="1"/>
    </xf>
    <xf numFmtId="0" fontId="19" fillId="36" borderId="56" xfId="0" applyFont="1" applyFill="1" applyBorder="1" applyAlignment="1">
      <alignment horizontal="center" wrapText="1" shrinkToFit="1"/>
    </xf>
    <xf numFmtId="169" fontId="20" fillId="0" borderId="55" xfId="0" applyNumberFormat="1" applyFont="1" applyBorder="1" applyAlignment="1">
      <alignment wrapText="1"/>
    </xf>
    <xf numFmtId="169" fontId="18" fillId="0" borderId="55" xfId="0" applyNumberFormat="1" applyFont="1" applyFill="1" applyBorder="1" applyAlignment="1">
      <alignment horizontal="center" vertical="center" wrapText="1"/>
    </xf>
    <xf numFmtId="169" fontId="20" fillId="0" borderId="55" xfId="0" applyNumberFormat="1" applyFont="1" applyFill="1" applyBorder="1" applyAlignment="1">
      <alignment horizontal="center" vertical="center" wrapText="1"/>
    </xf>
    <xf numFmtId="169" fontId="20" fillId="0" borderId="75" xfId="0" applyNumberFormat="1" applyFont="1" applyFill="1" applyBorder="1" applyAlignment="1">
      <alignment horizontal="center" vertical="center" wrapText="1"/>
    </xf>
    <xf numFmtId="169" fontId="20" fillId="0" borderId="76" xfId="0" applyNumberFormat="1" applyFont="1" applyBorder="1" applyAlignment="1">
      <alignment horizontal="center" vertical="center"/>
    </xf>
    <xf numFmtId="169" fontId="20" fillId="0" borderId="71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6" fillId="0" borderId="19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169" fontId="20" fillId="0" borderId="46" xfId="0" applyNumberFormat="1" applyFont="1" applyBorder="1" applyAlignment="1">
      <alignment horizontal="left" wrapText="1"/>
    </xf>
    <xf numFmtId="169" fontId="20" fillId="0" borderId="45" xfId="0" applyNumberFormat="1" applyFont="1" applyBorder="1" applyAlignment="1">
      <alignment horizontal="left" wrapText="1"/>
    </xf>
    <xf numFmtId="169" fontId="20" fillId="0" borderId="72" xfId="0" applyNumberFormat="1" applyFont="1" applyBorder="1" applyAlignment="1">
      <alignment horizontal="center" vertical="center" wrapText="1"/>
    </xf>
    <xf numFmtId="169" fontId="20" fillId="0" borderId="73" xfId="0" applyNumberFormat="1" applyFont="1" applyBorder="1" applyAlignment="1">
      <alignment horizontal="center" vertical="center" wrapText="1"/>
    </xf>
    <xf numFmtId="169" fontId="20" fillId="0" borderId="4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horizontal="center" vertical="center" wrapText="1"/>
    </xf>
    <xf numFmtId="172" fontId="2" fillId="0" borderId="55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wrapText="1"/>
    </xf>
    <xf numFmtId="0" fontId="5" fillId="37" borderId="26" xfId="0" applyFont="1" applyFill="1" applyBorder="1" applyAlignment="1">
      <alignment horizontal="center" wrapText="1"/>
    </xf>
    <xf numFmtId="0" fontId="5" fillId="37" borderId="56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 wrapText="1"/>
    </xf>
    <xf numFmtId="171" fontId="5" fillId="34" borderId="24" xfId="0" applyNumberFormat="1" applyFont="1" applyFill="1" applyBorder="1" applyAlignment="1">
      <alignment horizontal="center" vertical="top" wrapText="1"/>
    </xf>
    <xf numFmtId="171" fontId="5" fillId="34" borderId="26" xfId="0" applyNumberFormat="1" applyFont="1" applyFill="1" applyBorder="1" applyAlignment="1">
      <alignment horizontal="center" vertical="top" wrapText="1"/>
    </xf>
    <xf numFmtId="171" fontId="5" fillId="34" borderId="56" xfId="0" applyNumberFormat="1" applyFont="1" applyFill="1" applyBorder="1" applyAlignment="1">
      <alignment horizontal="center" vertical="top" wrapText="1"/>
    </xf>
    <xf numFmtId="171" fontId="4" fillId="0" borderId="54" xfId="0" applyNumberFormat="1" applyFont="1" applyBorder="1" applyAlignment="1">
      <alignment horizontal="right" vertical="top" wrapText="1"/>
    </xf>
    <xf numFmtId="171" fontId="4" fillId="0" borderId="55" xfId="0" applyNumberFormat="1" applyFont="1" applyBorder="1" applyAlignment="1">
      <alignment horizontal="right" vertical="top" wrapText="1"/>
    </xf>
    <xf numFmtId="171" fontId="4" fillId="0" borderId="10" xfId="0" applyNumberFormat="1" applyFont="1" applyBorder="1" applyAlignment="1">
      <alignment horizontal="right" vertical="top" wrapText="1"/>
    </xf>
    <xf numFmtId="171" fontId="1" fillId="33" borderId="54" xfId="0" applyNumberFormat="1" applyFont="1" applyFill="1" applyBorder="1" applyAlignment="1">
      <alignment horizontal="center" wrapText="1"/>
    </xf>
    <xf numFmtId="171" fontId="1" fillId="33" borderId="55" xfId="0" applyNumberFormat="1" applyFont="1" applyFill="1" applyBorder="1" applyAlignment="1">
      <alignment horizontal="center" wrapText="1"/>
    </xf>
    <xf numFmtId="171" fontId="1" fillId="33" borderId="10" xfId="0" applyNumberFormat="1" applyFont="1" applyFill="1" applyBorder="1" applyAlignment="1">
      <alignment horizontal="center" wrapText="1"/>
    </xf>
    <xf numFmtId="171" fontId="1" fillId="33" borderId="72" xfId="0" applyNumberFormat="1" applyFont="1" applyFill="1" applyBorder="1" applyAlignment="1">
      <alignment horizontal="center" vertical="top" wrapText="1"/>
    </xf>
    <xf numFmtId="171" fontId="1" fillId="33" borderId="73" xfId="0" applyNumberFormat="1" applyFont="1" applyFill="1" applyBorder="1" applyAlignment="1">
      <alignment horizontal="center" vertical="top" wrapText="1"/>
    </xf>
    <xf numFmtId="171" fontId="1" fillId="33" borderId="43" xfId="0" applyNumberFormat="1" applyFont="1" applyFill="1" applyBorder="1" applyAlignment="1">
      <alignment horizontal="center" vertical="top" wrapText="1"/>
    </xf>
    <xf numFmtId="171" fontId="1" fillId="33" borderId="51" xfId="0" applyNumberFormat="1" applyFont="1" applyFill="1" applyBorder="1" applyAlignment="1">
      <alignment horizontal="center" vertical="top" wrapText="1"/>
    </xf>
    <xf numFmtId="171" fontId="1" fillId="33" borderId="52" xfId="0" applyNumberFormat="1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171" fontId="1" fillId="35" borderId="24" xfId="0" applyNumberFormat="1" applyFont="1" applyFill="1" applyBorder="1" applyAlignment="1">
      <alignment horizontal="center" wrapText="1"/>
    </xf>
    <xf numFmtId="171" fontId="1" fillId="35" borderId="26" xfId="0" applyNumberFormat="1" applyFont="1" applyFill="1" applyBorder="1" applyAlignment="1">
      <alignment horizontal="center" wrapText="1"/>
    </xf>
    <xf numFmtId="171" fontId="1" fillId="35" borderId="56" xfId="0" applyNumberFormat="1" applyFont="1" applyFill="1" applyBorder="1" applyAlignment="1">
      <alignment horizontal="center" wrapText="1"/>
    </xf>
    <xf numFmtId="171" fontId="1" fillId="35" borderId="54" xfId="0" applyNumberFormat="1" applyFont="1" applyFill="1" applyBorder="1" applyAlignment="1">
      <alignment horizontal="center" wrapText="1"/>
    </xf>
    <xf numFmtId="171" fontId="1" fillId="35" borderId="10" xfId="0" applyNumberFormat="1" applyFont="1" applyFill="1" applyBorder="1" applyAlignment="1">
      <alignment horizontal="center" wrapText="1"/>
    </xf>
    <xf numFmtId="171" fontId="1" fillId="33" borderId="54" xfId="0" applyNumberFormat="1" applyFont="1" applyFill="1" applyBorder="1" applyAlignment="1">
      <alignment horizontal="center" vertical="center" wrapText="1"/>
    </xf>
    <xf numFmtId="171" fontId="1" fillId="33" borderId="55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 wrapText="1"/>
    </xf>
    <xf numFmtId="171" fontId="4" fillId="34" borderId="77" xfId="0" applyNumberFormat="1" applyFont="1" applyFill="1" applyBorder="1" applyAlignment="1">
      <alignment horizontal="center" vertical="top" wrapText="1"/>
    </xf>
    <xf numFmtId="171" fontId="4" fillId="34" borderId="26" xfId="0" applyNumberFormat="1" applyFont="1" applyFill="1" applyBorder="1" applyAlignment="1">
      <alignment horizontal="center" vertical="top" wrapText="1"/>
    </xf>
    <xf numFmtId="171" fontId="4" fillId="34" borderId="56" xfId="0" applyNumberFormat="1" applyFont="1" applyFill="1" applyBorder="1" applyAlignment="1">
      <alignment horizontal="center" vertical="top" wrapText="1"/>
    </xf>
    <xf numFmtId="169" fontId="8" fillId="0" borderId="33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169" fontId="8" fillId="0" borderId="22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9" fontId="12" fillId="36" borderId="30" xfId="0" applyNumberFormat="1" applyFont="1" applyFill="1" applyBorder="1" applyAlignment="1">
      <alignment horizontal="left" vertical="center"/>
    </xf>
    <xf numFmtId="169" fontId="8" fillId="36" borderId="31" xfId="0" applyNumberFormat="1" applyFont="1" applyFill="1" applyBorder="1" applyAlignment="1">
      <alignment horizontal="left" vertical="center"/>
    </xf>
    <xf numFmtId="169" fontId="8" fillId="36" borderId="32" xfId="0" applyNumberFormat="1" applyFont="1" applyFill="1" applyBorder="1" applyAlignment="1">
      <alignment horizontal="left" vertical="center"/>
    </xf>
    <xf numFmtId="169" fontId="8" fillId="0" borderId="40" xfId="0" applyNumberFormat="1" applyFont="1" applyBorder="1" applyAlignment="1">
      <alignment horizontal="center" vertical="center"/>
    </xf>
    <xf numFmtId="169" fontId="8" fillId="0" borderId="41" xfId="0" applyNumberFormat="1" applyFont="1" applyBorder="1" applyAlignment="1">
      <alignment horizontal="center" vertical="center"/>
    </xf>
    <xf numFmtId="169" fontId="8" fillId="0" borderId="61" xfId="0" applyNumberFormat="1" applyFont="1" applyBorder="1" applyAlignment="1">
      <alignment horizontal="center" vertical="center"/>
    </xf>
    <xf numFmtId="169" fontId="8" fillId="0" borderId="48" xfId="0" applyNumberFormat="1" applyFont="1" applyBorder="1" applyAlignment="1">
      <alignment horizontal="center" vertical="center"/>
    </xf>
    <xf numFmtId="9" fontId="8" fillId="0" borderId="48" xfId="55" applyFont="1" applyBorder="1" applyAlignment="1">
      <alignment horizontal="center" vertical="center"/>
    </xf>
    <xf numFmtId="9" fontId="8" fillId="0" borderId="49" xfId="55" applyFont="1" applyBorder="1" applyAlignment="1">
      <alignment horizontal="center" vertical="center"/>
    </xf>
    <xf numFmtId="169" fontId="12" fillId="36" borderId="24" xfId="0" applyNumberFormat="1" applyFont="1" applyFill="1" applyBorder="1" applyAlignment="1">
      <alignment horizontal="left" vertical="center"/>
    </xf>
    <xf numFmtId="169" fontId="12" fillId="36" borderId="26" xfId="0" applyNumberFormat="1" applyFont="1" applyFill="1" applyBorder="1" applyAlignment="1">
      <alignment horizontal="left" vertical="center"/>
    </xf>
    <xf numFmtId="169" fontId="12" fillId="36" borderId="56" xfId="0" applyNumberFormat="1" applyFont="1" applyFill="1" applyBorder="1" applyAlignment="1">
      <alignment horizontal="left" vertical="center"/>
    </xf>
    <xf numFmtId="169" fontId="8" fillId="0" borderId="78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9" fontId="11" fillId="0" borderId="52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 wrapText="1" shrinkToFit="1"/>
    </xf>
    <xf numFmtId="169" fontId="8" fillId="0" borderId="23" xfId="0" applyNumberFormat="1" applyFont="1" applyBorder="1" applyAlignment="1">
      <alignment horizontal="center" vertical="center" wrapText="1" shrinkToFit="1"/>
    </xf>
    <xf numFmtId="169" fontId="8" fillId="0" borderId="18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 wrapText="1" shrinkToFit="1"/>
    </xf>
    <xf numFmtId="169" fontId="8" fillId="0" borderId="33" xfId="0" applyNumberFormat="1" applyFont="1" applyBorder="1" applyAlignment="1">
      <alignment horizontal="left" vertical="center"/>
    </xf>
    <xf numFmtId="169" fontId="8" fillId="0" borderId="12" xfId="0" applyNumberFormat="1" applyFont="1" applyBorder="1" applyAlignment="1">
      <alignment horizontal="left" vertical="center"/>
    </xf>
    <xf numFmtId="169" fontId="8" fillId="0" borderId="47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horizontal="left" vertical="center"/>
    </xf>
    <xf numFmtId="174" fontId="8" fillId="0" borderId="78" xfId="0" applyNumberFormat="1" applyFont="1" applyBorder="1" applyAlignment="1">
      <alignment horizontal="center" vertical="center"/>
    </xf>
    <xf numFmtId="174" fontId="8" fillId="0" borderId="33" xfId="0" applyNumberFormat="1" applyFont="1" applyBorder="1" applyAlignment="1">
      <alignment horizontal="center" vertical="center"/>
    </xf>
    <xf numFmtId="174" fontId="8" fillId="0" borderId="47" xfId="0" applyNumberFormat="1" applyFont="1" applyBorder="1" applyAlignment="1">
      <alignment horizontal="center" vertical="center"/>
    </xf>
    <xf numFmtId="169" fontId="12" fillId="36" borderId="50" xfId="0" applyNumberFormat="1" applyFont="1" applyFill="1" applyBorder="1" applyAlignment="1">
      <alignment horizontal="left" vertical="center"/>
    </xf>
    <xf numFmtId="169" fontId="12" fillId="36" borderId="28" xfId="0" applyNumberFormat="1" applyFont="1" applyFill="1" applyBorder="1" applyAlignment="1">
      <alignment horizontal="left" vertical="center"/>
    </xf>
    <xf numFmtId="169" fontId="12" fillId="36" borderId="29" xfId="0" applyNumberFormat="1" applyFont="1" applyFill="1" applyBorder="1" applyAlignment="1">
      <alignment horizontal="left" vertical="center"/>
    </xf>
    <xf numFmtId="169" fontId="8" fillId="0" borderId="65" xfId="0" applyNumberFormat="1" applyFont="1" applyBorder="1" applyAlignment="1">
      <alignment horizontal="center" vertical="center"/>
    </xf>
    <xf numFmtId="169" fontId="8" fillId="0" borderId="63" xfId="0" applyNumberFormat="1" applyFont="1" applyBorder="1" applyAlignment="1">
      <alignment horizontal="center" vertical="center"/>
    </xf>
    <xf numFmtId="169" fontId="8" fillId="0" borderId="64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 wrapText="1"/>
    </xf>
    <xf numFmtId="169" fontId="8" fillId="0" borderId="22" xfId="0" applyNumberFormat="1" applyFont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 shrinkToFit="1"/>
    </xf>
    <xf numFmtId="169" fontId="8" fillId="0" borderId="29" xfId="0" applyNumberFormat="1" applyFont="1" applyBorder="1" applyAlignment="1">
      <alignment horizontal="center" vertical="center" wrapText="1" shrinkToFit="1"/>
    </xf>
    <xf numFmtId="169" fontId="12" fillId="0" borderId="28" xfId="0" applyNumberFormat="1" applyFont="1" applyBorder="1" applyAlignment="1">
      <alignment horizontal="center" vertical="center" wrapText="1" shrinkToFit="1"/>
    </xf>
    <xf numFmtId="169" fontId="12" fillId="0" borderId="29" xfId="0" applyNumberFormat="1" applyFont="1" applyBorder="1" applyAlignment="1">
      <alignment horizontal="center" vertical="center" wrapText="1" shrinkToFit="1"/>
    </xf>
    <xf numFmtId="169" fontId="8" fillId="36" borderId="28" xfId="0" applyNumberFormat="1" applyFont="1" applyFill="1" applyBorder="1" applyAlignment="1">
      <alignment horizontal="left" vertical="center"/>
    </xf>
    <xf numFmtId="169" fontId="8" fillId="36" borderId="29" xfId="0" applyNumberFormat="1" applyFont="1" applyFill="1" applyBorder="1" applyAlignment="1">
      <alignment horizontal="left" vertical="center"/>
    </xf>
    <xf numFmtId="169" fontId="8" fillId="0" borderId="28" xfId="0" applyNumberFormat="1" applyFont="1" applyBorder="1" applyAlignment="1">
      <alignment horizontal="center" vertical="center"/>
    </xf>
    <xf numFmtId="169" fontId="8" fillId="0" borderId="49" xfId="0" applyNumberFormat="1" applyFont="1" applyBorder="1" applyAlignment="1">
      <alignment horizontal="center" vertical="center"/>
    </xf>
    <xf numFmtId="169" fontId="8" fillId="0" borderId="33" xfId="0" applyNumberFormat="1" applyFont="1" applyBorder="1" applyAlignment="1">
      <alignment horizontal="left" vertical="center" wrapText="1" shrinkToFit="1"/>
    </xf>
    <xf numFmtId="169" fontId="8" fillId="0" borderId="12" xfId="0" applyNumberFormat="1" applyFont="1" applyBorder="1" applyAlignment="1">
      <alignment horizontal="left" vertical="center" wrapText="1" shrinkToFit="1"/>
    </xf>
    <xf numFmtId="169" fontId="9" fillId="0" borderId="73" xfId="0" applyNumberFormat="1" applyFont="1" applyBorder="1" applyAlignment="1">
      <alignment horizontal="left" vertical="center"/>
    </xf>
    <xf numFmtId="169" fontId="8" fillId="0" borderId="79" xfId="0" applyNumberFormat="1" applyFont="1" applyBorder="1" applyAlignment="1">
      <alignment horizontal="center" vertical="center" wrapText="1" shrinkToFit="1"/>
    </xf>
    <xf numFmtId="169" fontId="8" fillId="0" borderId="36" xfId="0" applyNumberFormat="1" applyFont="1" applyBorder="1" applyAlignment="1">
      <alignment horizontal="center" vertical="center" wrapText="1" shrinkToFit="1"/>
    </xf>
    <xf numFmtId="169" fontId="8" fillId="0" borderId="80" xfId="0" applyNumberFormat="1" applyFont="1" applyBorder="1" applyAlignment="1">
      <alignment horizontal="center" vertical="center" wrapText="1" shrinkToFit="1"/>
    </xf>
    <xf numFmtId="169" fontId="8" fillId="0" borderId="30" xfId="0" applyNumberFormat="1" applyFont="1" applyBorder="1" applyAlignment="1">
      <alignment horizontal="center" vertical="center"/>
    </xf>
    <xf numFmtId="169" fontId="8" fillId="0" borderId="31" xfId="0" applyNumberFormat="1" applyFont="1" applyBorder="1" applyAlignment="1">
      <alignment horizontal="center" vertical="center"/>
    </xf>
    <xf numFmtId="169" fontId="14" fillId="36" borderId="24" xfId="0" applyNumberFormat="1" applyFont="1" applyFill="1" applyBorder="1" applyAlignment="1">
      <alignment horizontal="left" vertical="center"/>
    </xf>
    <xf numFmtId="169" fontId="14" fillId="36" borderId="26" xfId="0" applyNumberFormat="1" applyFont="1" applyFill="1" applyBorder="1" applyAlignment="1">
      <alignment horizontal="left" vertical="center"/>
    </xf>
    <xf numFmtId="169" fontId="14" fillId="36" borderId="56" xfId="0" applyNumberFormat="1" applyFont="1" applyFill="1" applyBorder="1" applyAlignment="1">
      <alignment horizontal="left" vertical="center"/>
    </xf>
    <xf numFmtId="169" fontId="8" fillId="0" borderId="47" xfId="0" applyNumberFormat="1" applyFont="1" applyBorder="1" applyAlignment="1">
      <alignment horizontal="center" vertical="center"/>
    </xf>
    <xf numFmtId="169" fontId="8" fillId="0" borderId="31" xfId="0" applyNumberFormat="1" applyFont="1" applyBorder="1" applyAlignment="1">
      <alignment horizontal="center" vertical="center" wrapText="1" shrinkToFit="1"/>
    </xf>
    <xf numFmtId="169" fontId="8" fillId="0" borderId="40" xfId="0" applyNumberFormat="1" applyFont="1" applyBorder="1" applyAlignment="1">
      <alignment horizontal="center" vertical="center" wrapText="1" shrinkToFit="1"/>
    </xf>
    <xf numFmtId="169" fontId="8" fillId="0" borderId="35" xfId="0" applyNumberFormat="1" applyFont="1" applyBorder="1" applyAlignment="1">
      <alignment horizontal="center" vertical="center" wrapText="1"/>
    </xf>
    <xf numFmtId="169" fontId="8" fillId="0" borderId="80" xfId="0" applyNumberFormat="1" applyFont="1" applyBorder="1" applyAlignment="1">
      <alignment horizontal="center" vertical="center" wrapText="1"/>
    </xf>
    <xf numFmtId="169" fontId="8" fillId="0" borderId="32" xfId="0" applyNumberFormat="1" applyFont="1" applyBorder="1" applyAlignment="1">
      <alignment horizontal="center" vertical="center" wrapText="1" shrinkToFit="1"/>
    </xf>
    <xf numFmtId="169" fontId="8" fillId="0" borderId="41" xfId="0" applyNumberFormat="1" applyFont="1" applyBorder="1" applyAlignment="1">
      <alignment horizontal="center" vertical="center" wrapText="1" shrinkToFit="1"/>
    </xf>
    <xf numFmtId="169" fontId="14" fillId="36" borderId="75" xfId="0" applyNumberFormat="1" applyFont="1" applyFill="1" applyBorder="1" applyAlignment="1">
      <alignment horizontal="left" vertical="center"/>
    </xf>
    <xf numFmtId="169" fontId="14" fillId="36" borderId="0" xfId="0" applyNumberFormat="1" applyFont="1" applyFill="1" applyBorder="1" applyAlignment="1">
      <alignment horizontal="left" vertical="center"/>
    </xf>
    <xf numFmtId="169" fontId="14" fillId="36" borderId="53" xfId="0" applyNumberFormat="1" applyFont="1" applyFill="1" applyBorder="1" applyAlignment="1">
      <alignment horizontal="left" vertical="center"/>
    </xf>
    <xf numFmtId="169" fontId="8" fillId="0" borderId="16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169" fontId="12" fillId="0" borderId="50" xfId="0" applyNumberFormat="1" applyFont="1" applyBorder="1" applyAlignment="1">
      <alignment horizontal="left" vertical="center" wrapText="1" shrinkToFit="1"/>
    </xf>
    <xf numFmtId="169" fontId="12" fillId="0" borderId="28" xfId="0" applyNumberFormat="1" applyFont="1" applyBorder="1" applyAlignment="1">
      <alignment horizontal="left" vertical="center" wrapText="1" shrinkToFit="1"/>
    </xf>
    <xf numFmtId="169" fontId="8" fillId="0" borderId="42" xfId="0" applyNumberFormat="1" applyFont="1" applyBorder="1" applyAlignment="1">
      <alignment horizontal="left" vertical="center" wrapText="1"/>
    </xf>
    <xf numFmtId="169" fontId="8" fillId="0" borderId="22" xfId="0" applyNumberFormat="1" applyFont="1" applyBorder="1" applyAlignment="1">
      <alignment horizontal="left" vertical="center" wrapText="1"/>
    </xf>
    <xf numFmtId="169" fontId="13" fillId="0" borderId="24" xfId="0" applyNumberFormat="1" applyFont="1" applyBorder="1" applyAlignment="1">
      <alignment horizontal="center" vertical="center" wrapText="1" shrinkToFit="1"/>
    </xf>
    <xf numFmtId="169" fontId="13" fillId="0" borderId="27" xfId="0" applyNumberFormat="1" applyFont="1" applyBorder="1" applyAlignment="1">
      <alignment horizontal="center" vertical="center" wrapText="1" shrinkToFit="1"/>
    </xf>
    <xf numFmtId="169" fontId="8" fillId="0" borderId="18" xfId="0" applyNumberFormat="1" applyFont="1" applyBorder="1" applyAlignment="1">
      <alignment horizontal="center" vertical="center" wrapText="1" shrinkToFit="1"/>
    </xf>
    <xf numFmtId="169" fontId="8" fillId="0" borderId="78" xfId="0" applyNumberFormat="1" applyFont="1" applyBorder="1" applyAlignment="1">
      <alignment horizontal="left" vertical="center" wrapText="1" shrinkToFit="1"/>
    </xf>
    <xf numFmtId="169" fontId="8" fillId="0" borderId="17" xfId="0" applyNumberFormat="1" applyFont="1" applyBorder="1" applyAlignment="1">
      <alignment horizontal="left" vertical="center" wrapText="1" shrinkToFit="1"/>
    </xf>
    <xf numFmtId="169" fontId="8" fillId="0" borderId="81" xfId="0" applyNumberFormat="1" applyFont="1" applyBorder="1" applyAlignment="1">
      <alignment horizontal="center" vertical="center" wrapText="1" shrinkToFit="1"/>
    </xf>
    <xf numFmtId="169" fontId="8" fillId="0" borderId="73" xfId="0" applyNumberFormat="1" applyFont="1" applyBorder="1" applyAlignment="1">
      <alignment horizontal="center" vertical="center" wrapText="1" shrinkToFit="1"/>
    </xf>
    <xf numFmtId="169" fontId="8" fillId="0" borderId="43" xfId="0" applyNumberFormat="1" applyFont="1" applyBorder="1" applyAlignment="1">
      <alignment horizontal="center" vertical="center" wrapText="1" shrinkToFit="1"/>
    </xf>
    <xf numFmtId="169" fontId="8" fillId="0" borderId="82" xfId="0" applyNumberFormat="1" applyFont="1" applyBorder="1" applyAlignment="1">
      <alignment horizontal="center" vertical="center" wrapText="1" shrinkToFit="1"/>
    </xf>
    <xf numFmtId="169" fontId="8" fillId="0" borderId="52" xfId="0" applyNumberFormat="1" applyFont="1" applyBorder="1" applyAlignment="1">
      <alignment horizontal="center" vertical="center" wrapText="1" shrinkToFit="1"/>
    </xf>
    <xf numFmtId="169" fontId="8" fillId="0" borderId="11" xfId="0" applyNumberFormat="1" applyFont="1" applyBorder="1" applyAlignment="1">
      <alignment horizontal="center" vertical="center" wrapText="1" shrinkToFit="1"/>
    </xf>
    <xf numFmtId="169" fontId="8" fillId="0" borderId="19" xfId="0" applyNumberFormat="1" applyFont="1" applyBorder="1" applyAlignment="1">
      <alignment horizontal="center" vertical="center" wrapText="1" shrinkToFit="1"/>
    </xf>
    <xf numFmtId="169" fontId="8" fillId="0" borderId="21" xfId="0" applyNumberFormat="1" applyFont="1" applyBorder="1" applyAlignment="1">
      <alignment horizontal="center" vertical="center" wrapText="1" shrinkToFit="1"/>
    </xf>
    <xf numFmtId="169" fontId="8" fillId="0" borderId="59" xfId="0" applyNumberFormat="1" applyFont="1" applyBorder="1" applyAlignment="1">
      <alignment horizontal="center" vertical="center" wrapText="1" shrinkToFit="1"/>
    </xf>
    <xf numFmtId="169" fontId="8" fillId="0" borderId="48" xfId="0" applyNumberFormat="1" applyFont="1" applyBorder="1" applyAlignment="1">
      <alignment horizontal="center" vertical="center" wrapText="1" shrinkToFit="1"/>
    </xf>
    <xf numFmtId="169" fontId="8" fillId="0" borderId="49" xfId="0" applyNumberFormat="1" applyFont="1" applyBorder="1" applyAlignment="1">
      <alignment horizontal="center" vertical="center" wrapText="1" shrinkToFit="1"/>
    </xf>
    <xf numFmtId="169" fontId="8" fillId="0" borderId="47" xfId="0" applyNumberFormat="1" applyFont="1" applyBorder="1" applyAlignment="1">
      <alignment horizontal="left" vertical="center" wrapText="1" shrinkToFit="1"/>
    </xf>
    <xf numFmtId="169" fontId="8" fillId="0" borderId="48" xfId="0" applyNumberFormat="1" applyFont="1" applyBorder="1" applyAlignment="1">
      <alignment horizontal="left" vertical="center" wrapText="1" shrinkToFit="1"/>
    </xf>
    <xf numFmtId="169" fontId="8" fillId="0" borderId="42" xfId="0" applyNumberFormat="1" applyFont="1" applyBorder="1" applyAlignment="1">
      <alignment horizontal="left" vertical="center" wrapText="1" shrinkToFit="1"/>
    </xf>
    <xf numFmtId="169" fontId="8" fillId="0" borderId="22" xfId="0" applyNumberFormat="1" applyFont="1" applyBorder="1" applyAlignment="1">
      <alignment horizontal="left" vertical="center" wrapText="1" shrinkToFit="1"/>
    </xf>
    <xf numFmtId="169" fontId="13" fillId="0" borderId="28" xfId="0" applyNumberFormat="1" applyFont="1" applyBorder="1" applyAlignment="1">
      <alignment horizontal="center" vertical="center" wrapText="1" shrinkToFit="1"/>
    </xf>
    <xf numFmtId="169" fontId="13" fillId="0" borderId="29" xfId="0" applyNumberFormat="1" applyFont="1" applyBorder="1" applyAlignment="1">
      <alignment horizontal="center" vertical="center" wrapText="1" shrinkToFit="1"/>
    </xf>
    <xf numFmtId="169" fontId="1" fillId="37" borderId="24" xfId="0" applyNumberFormat="1" applyFont="1" applyFill="1" applyBorder="1" applyAlignment="1">
      <alignment horizontal="left" vertical="center" wrapText="1"/>
    </xf>
    <xf numFmtId="169" fontId="1" fillId="37" borderId="26" xfId="0" applyNumberFormat="1" applyFont="1" applyFill="1" applyBorder="1" applyAlignment="1">
      <alignment horizontal="left" vertical="center" wrapText="1"/>
    </xf>
    <xf numFmtId="169" fontId="1" fillId="37" borderId="56" xfId="0" applyNumberFormat="1" applyFont="1" applyFill="1" applyBorder="1" applyAlignment="1">
      <alignment horizontal="left" vertical="center" wrapText="1"/>
    </xf>
    <xf numFmtId="169" fontId="9" fillId="0" borderId="52" xfId="0" applyNumberFormat="1" applyFont="1" applyBorder="1" applyAlignment="1">
      <alignment horizontal="left" vertical="center" wrapText="1" shrinkToFit="1"/>
    </xf>
    <xf numFmtId="169" fontId="9" fillId="0" borderId="0" xfId="0" applyNumberFormat="1" applyFont="1" applyAlignment="1">
      <alignment horizontal="center" vertical="center"/>
    </xf>
    <xf numFmtId="169" fontId="14" fillId="38" borderId="72" xfId="0" applyNumberFormat="1" applyFont="1" applyFill="1" applyBorder="1" applyAlignment="1">
      <alignment horizontal="left" vertical="center"/>
    </xf>
    <xf numFmtId="169" fontId="14" fillId="38" borderId="73" xfId="0" applyNumberFormat="1" applyFont="1" applyFill="1" applyBorder="1" applyAlignment="1">
      <alignment horizontal="left" vertical="center"/>
    </xf>
    <xf numFmtId="169" fontId="14" fillId="38" borderId="43" xfId="0" applyNumberFormat="1" applyFont="1" applyFill="1" applyBorder="1" applyAlignment="1">
      <alignment horizontal="left" vertical="center"/>
    </xf>
    <xf numFmtId="169" fontId="8" fillId="0" borderId="50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/>
    </xf>
    <xf numFmtId="169" fontId="8" fillId="0" borderId="83" xfId="0" applyNumberFormat="1" applyFont="1" applyBorder="1" applyAlignment="1">
      <alignment horizontal="center" vertical="center" wrapText="1"/>
    </xf>
    <xf numFmtId="169" fontId="13" fillId="0" borderId="83" xfId="0" applyNumberFormat="1" applyFont="1" applyBorder="1" applyAlignment="1">
      <alignment horizontal="center" vertical="center" wrapText="1" shrinkToFit="1"/>
    </xf>
    <xf numFmtId="169" fontId="13" fillId="0" borderId="26" xfId="0" applyNumberFormat="1" applyFont="1" applyBorder="1" applyAlignment="1">
      <alignment horizontal="center" vertical="center" wrapText="1" shrinkToFit="1"/>
    </xf>
    <xf numFmtId="169" fontId="13" fillId="0" borderId="56" xfId="0" applyNumberFormat="1" applyFont="1" applyBorder="1" applyAlignment="1">
      <alignment horizontal="center" vertical="center" wrapText="1" shrinkToFit="1"/>
    </xf>
    <xf numFmtId="9" fontId="8" fillId="0" borderId="17" xfId="55" applyFont="1" applyBorder="1" applyAlignment="1">
      <alignment horizontal="center" vertical="center"/>
    </xf>
    <xf numFmtId="169" fontId="8" fillId="0" borderId="42" xfId="0" applyNumberFormat="1" applyFont="1" applyBorder="1" applyAlignment="1">
      <alignment horizontal="center" vertical="center" wrapText="1"/>
    </xf>
    <xf numFmtId="169" fontId="8" fillId="0" borderId="59" xfId="0" applyNumberFormat="1" applyFont="1" applyBorder="1" applyAlignment="1">
      <alignment horizontal="center" vertical="center" wrapText="1"/>
    </xf>
    <xf numFmtId="169" fontId="8" fillId="0" borderId="50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left" vertical="center"/>
    </xf>
    <xf numFmtId="169" fontId="8" fillId="0" borderId="39" xfId="0" applyNumberFormat="1" applyFont="1" applyBorder="1" applyAlignment="1">
      <alignment horizontal="center" vertical="center"/>
    </xf>
    <xf numFmtId="169" fontId="8" fillId="0" borderId="84" xfId="0" applyNumberFormat="1" applyFont="1" applyBorder="1" applyAlignment="1">
      <alignment horizontal="center" vertical="center"/>
    </xf>
    <xf numFmtId="169" fontId="8" fillId="0" borderId="51" xfId="0" applyNumberFormat="1" applyFont="1" applyBorder="1" applyAlignment="1">
      <alignment horizontal="left" vertical="center" wrapText="1"/>
    </xf>
    <xf numFmtId="169" fontId="8" fillId="0" borderId="85" xfId="0" applyNumberFormat="1" applyFont="1" applyBorder="1" applyAlignment="1">
      <alignment horizontal="left" vertical="center" wrapText="1"/>
    </xf>
    <xf numFmtId="169" fontId="8" fillId="0" borderId="78" xfId="0" applyNumberFormat="1" applyFont="1" applyBorder="1" applyAlignment="1">
      <alignment horizontal="left" vertical="center"/>
    </xf>
    <xf numFmtId="169" fontId="8" fillId="0" borderId="17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_Teplo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Проект доходів"/>
      <sheetName val="Тариф_опал_ГВП"/>
      <sheetName val="Повна собівартість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Електр_енерг"/>
      <sheetName val="Вода_Водовід"/>
      <sheetName val="ПММ"/>
      <sheetName val="Хім"/>
      <sheetName val="Охорон_ прац"/>
      <sheetName val="Амортизац_2006"/>
      <sheetName val="Амортизац_2007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7"/>
  <sheetViews>
    <sheetView zoomScale="80" zoomScaleNormal="80" zoomScalePageLayoutView="0" workbookViewId="0" topLeftCell="A72">
      <selection activeCell="E40" sqref="E40:E41"/>
    </sheetView>
  </sheetViews>
  <sheetFormatPr defaultColWidth="9.00390625" defaultRowHeight="12.75"/>
  <cols>
    <col min="1" max="1" width="30.00390625" style="0" customWidth="1"/>
    <col min="2" max="2" width="9.125" style="283" customWidth="1"/>
    <col min="3" max="3" width="11.75390625" style="0" customWidth="1"/>
    <col min="4" max="4" width="11.00390625" style="0" customWidth="1"/>
    <col min="5" max="6" width="12.375" style="0" customWidth="1"/>
    <col min="7" max="7" width="10.375" style="0" customWidth="1"/>
    <col min="8" max="8" width="10.00390625" style="0" customWidth="1"/>
    <col min="9" max="9" width="11.375" style="0" customWidth="1"/>
    <col min="11" max="11" width="10.375" style="0" customWidth="1"/>
  </cols>
  <sheetData>
    <row r="1" spans="1:16" ht="15.75">
      <c r="A1" s="10" t="s">
        <v>247</v>
      </c>
      <c r="B1" s="255"/>
      <c r="C1" s="11"/>
      <c r="D1" s="11"/>
      <c r="E1" s="11"/>
      <c r="F1" s="10"/>
      <c r="G1" s="10" t="s">
        <v>246</v>
      </c>
      <c r="H1" s="10"/>
      <c r="I1" s="10"/>
      <c r="J1" s="12"/>
      <c r="K1" s="12"/>
      <c r="L1" s="12"/>
      <c r="M1" s="12"/>
      <c r="N1" s="12"/>
      <c r="O1" s="12"/>
      <c r="P1" s="12"/>
    </row>
    <row r="2" spans="1:16" ht="15.75">
      <c r="A2" s="10" t="s">
        <v>248</v>
      </c>
      <c r="B2" s="255"/>
      <c r="C2" s="11"/>
      <c r="D2" s="11"/>
      <c r="E2" s="11"/>
      <c r="F2" s="10"/>
      <c r="G2" s="10" t="s">
        <v>484</v>
      </c>
      <c r="H2" s="10"/>
      <c r="I2" s="10"/>
      <c r="J2" s="12"/>
      <c r="K2" s="12"/>
      <c r="L2" s="12"/>
      <c r="M2" s="12"/>
      <c r="N2" s="12"/>
      <c r="O2" s="12"/>
      <c r="P2" s="12"/>
    </row>
    <row r="3" spans="1:16" ht="15.75">
      <c r="A3" s="10" t="s">
        <v>320</v>
      </c>
      <c r="B3" s="255"/>
      <c r="C3" s="11"/>
      <c r="D3" s="11"/>
      <c r="E3" s="11"/>
      <c r="F3" s="10" t="s">
        <v>479</v>
      </c>
      <c r="G3" s="12"/>
      <c r="H3" s="10"/>
      <c r="I3" s="10"/>
      <c r="J3" s="12"/>
      <c r="K3" s="12"/>
      <c r="L3" s="12"/>
      <c r="M3" s="12"/>
      <c r="N3" s="12"/>
      <c r="O3" s="12"/>
      <c r="P3" s="12"/>
    </row>
    <row r="4" spans="1:16" ht="12.75">
      <c r="A4" s="12"/>
      <c r="B4" s="256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4" t="s">
        <v>154</v>
      </c>
      <c r="B5" s="409" t="s">
        <v>175</v>
      </c>
      <c r="C5" s="409"/>
      <c r="D5" s="409"/>
      <c r="E5" s="408"/>
      <c r="F5" s="408"/>
      <c r="G5" s="408"/>
      <c r="H5" s="408"/>
      <c r="I5" s="408"/>
      <c r="J5" s="15"/>
      <c r="K5" s="15"/>
      <c r="L5" s="15"/>
      <c r="M5" s="15"/>
      <c r="N5" s="15"/>
      <c r="O5" s="15"/>
      <c r="P5" s="15"/>
    </row>
    <row r="6" spans="1:16" ht="12.75">
      <c r="A6" s="14" t="s">
        <v>249</v>
      </c>
      <c r="B6" s="409"/>
      <c r="C6" s="409"/>
      <c r="D6" s="409"/>
      <c r="E6" s="410" t="s">
        <v>250</v>
      </c>
      <c r="F6" s="410"/>
      <c r="G6" s="410"/>
      <c r="H6" s="408">
        <v>31700972</v>
      </c>
      <c r="I6" s="408"/>
      <c r="J6" s="15"/>
      <c r="K6" s="15"/>
      <c r="L6" s="15"/>
      <c r="M6" s="15"/>
      <c r="N6" s="15"/>
      <c r="O6" s="15"/>
      <c r="P6" s="15"/>
    </row>
    <row r="7" spans="1:16" ht="12.75">
      <c r="A7" s="14" t="s">
        <v>251</v>
      </c>
      <c r="B7" s="409" t="s">
        <v>252</v>
      </c>
      <c r="C7" s="409"/>
      <c r="D7" s="409"/>
      <c r="E7" s="410" t="s">
        <v>253</v>
      </c>
      <c r="F7" s="410"/>
      <c r="G7" s="410"/>
      <c r="H7" s="408">
        <v>150</v>
      </c>
      <c r="I7" s="408"/>
      <c r="J7" s="15"/>
      <c r="K7" s="15"/>
      <c r="L7" s="15"/>
      <c r="M7" s="15"/>
      <c r="N7" s="15"/>
      <c r="O7" s="15"/>
      <c r="P7" s="15"/>
    </row>
    <row r="8" spans="1:16" ht="12.75">
      <c r="A8" s="14" t="s">
        <v>254</v>
      </c>
      <c r="B8" s="409"/>
      <c r="C8" s="409"/>
      <c r="D8" s="409"/>
      <c r="E8" s="410" t="s">
        <v>255</v>
      </c>
      <c r="F8" s="410"/>
      <c r="G8" s="410"/>
      <c r="H8" s="408">
        <v>551043</v>
      </c>
      <c r="I8" s="408"/>
      <c r="J8" s="15"/>
      <c r="K8" s="15"/>
      <c r="L8" s="15"/>
      <c r="M8" s="15"/>
      <c r="N8" s="15"/>
      <c r="O8" s="15"/>
      <c r="P8" s="15"/>
    </row>
    <row r="9" spans="1:16" ht="12.75">
      <c r="A9" s="14" t="s">
        <v>256</v>
      </c>
      <c r="B9" s="409"/>
      <c r="C9" s="409"/>
      <c r="D9" s="409"/>
      <c r="E9" s="410" t="s">
        <v>257</v>
      </c>
      <c r="F9" s="410"/>
      <c r="G9" s="410"/>
      <c r="H9" s="408">
        <v>1009</v>
      </c>
      <c r="I9" s="408"/>
      <c r="J9" s="15"/>
      <c r="K9" s="15"/>
      <c r="L9" s="15"/>
      <c r="M9" s="15"/>
      <c r="N9" s="15"/>
      <c r="O9" s="15"/>
      <c r="P9" s="15"/>
    </row>
    <row r="10" spans="1:16" ht="29.25" customHeight="1">
      <c r="A10" s="14" t="s">
        <v>258</v>
      </c>
      <c r="B10" s="411" t="s">
        <v>443</v>
      </c>
      <c r="C10" s="412"/>
      <c r="D10" s="413"/>
      <c r="E10" s="410" t="s">
        <v>259</v>
      </c>
      <c r="F10" s="410"/>
      <c r="G10" s="410"/>
      <c r="H10" s="408"/>
      <c r="I10" s="408"/>
      <c r="J10" s="15"/>
      <c r="K10" s="15"/>
      <c r="L10" s="15"/>
      <c r="M10" s="15"/>
      <c r="N10" s="15"/>
      <c r="O10" s="15"/>
      <c r="P10" s="15"/>
    </row>
    <row r="11" spans="1:16" ht="12.75">
      <c r="A11" s="14" t="s">
        <v>260</v>
      </c>
      <c r="B11" s="409" t="s">
        <v>261</v>
      </c>
      <c r="C11" s="409"/>
      <c r="D11" s="409"/>
      <c r="E11" s="410" t="s">
        <v>262</v>
      </c>
      <c r="F11" s="410"/>
      <c r="G11" s="410"/>
      <c r="H11" s="408">
        <v>3530</v>
      </c>
      <c r="I11" s="408"/>
      <c r="J11" s="15"/>
      <c r="K11" s="15"/>
      <c r="L11" s="15"/>
      <c r="M11" s="15"/>
      <c r="N11" s="15"/>
      <c r="O11" s="15"/>
      <c r="P11" s="15"/>
    </row>
    <row r="12" spans="1:16" ht="12.75">
      <c r="A12" s="14" t="s">
        <v>263</v>
      </c>
      <c r="B12" s="409" t="s">
        <v>264</v>
      </c>
      <c r="C12" s="409"/>
      <c r="D12" s="409"/>
      <c r="E12" s="408"/>
      <c r="F12" s="408"/>
      <c r="G12" s="408"/>
      <c r="H12" s="408"/>
      <c r="I12" s="408"/>
      <c r="J12" s="15"/>
      <c r="K12" s="15"/>
      <c r="L12" s="15"/>
      <c r="M12" s="15"/>
      <c r="N12" s="15"/>
      <c r="O12" s="15"/>
      <c r="P12" s="15"/>
    </row>
    <row r="13" spans="1:16" ht="12.75">
      <c r="A13" s="14" t="s">
        <v>265</v>
      </c>
      <c r="B13" s="409">
        <v>208</v>
      </c>
      <c r="C13" s="409"/>
      <c r="D13" s="409"/>
      <c r="E13" s="408"/>
      <c r="F13" s="408"/>
      <c r="G13" s="408"/>
      <c r="H13" s="408"/>
      <c r="I13" s="408"/>
      <c r="J13" s="15"/>
      <c r="K13" s="15"/>
      <c r="L13" s="15"/>
      <c r="M13" s="15"/>
      <c r="N13" s="15"/>
      <c r="O13" s="15"/>
      <c r="P13" s="15"/>
    </row>
    <row r="14" spans="1:16" ht="12.75">
      <c r="A14" s="14" t="s">
        <v>266</v>
      </c>
      <c r="B14" s="409" t="s">
        <v>267</v>
      </c>
      <c r="C14" s="409"/>
      <c r="D14" s="409"/>
      <c r="E14" s="408"/>
      <c r="F14" s="408"/>
      <c r="G14" s="408"/>
      <c r="H14" s="408"/>
      <c r="I14" s="408"/>
      <c r="J14" s="15"/>
      <c r="K14" s="15"/>
      <c r="L14" s="15"/>
      <c r="M14" s="15"/>
      <c r="N14" s="15"/>
      <c r="O14" s="15"/>
      <c r="P14" s="15"/>
    </row>
    <row r="15" spans="1:16" ht="12.75">
      <c r="A15" s="14" t="s">
        <v>268</v>
      </c>
      <c r="B15" s="407" t="s">
        <v>269</v>
      </c>
      <c r="C15" s="407"/>
      <c r="D15" s="407"/>
      <c r="E15" s="408"/>
      <c r="F15" s="408"/>
      <c r="G15" s="408"/>
      <c r="H15" s="408"/>
      <c r="I15" s="408"/>
      <c r="J15" s="15"/>
      <c r="K15" s="15"/>
      <c r="L15" s="15"/>
      <c r="M15" s="15"/>
      <c r="N15" s="15"/>
      <c r="O15" s="15"/>
      <c r="P15" s="15"/>
    </row>
    <row r="16" spans="1:16" ht="12.75">
      <c r="A16" s="14" t="s">
        <v>270</v>
      </c>
      <c r="B16" s="409" t="s">
        <v>271</v>
      </c>
      <c r="C16" s="409"/>
      <c r="D16" s="409"/>
      <c r="E16" s="408"/>
      <c r="F16" s="408"/>
      <c r="G16" s="408"/>
      <c r="H16" s="408"/>
      <c r="I16" s="408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257"/>
      <c r="C17" s="16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>
      <c r="A18" s="397" t="s">
        <v>466</v>
      </c>
      <c r="B18" s="397"/>
      <c r="C18" s="397"/>
      <c r="D18" s="397"/>
      <c r="E18" s="397"/>
      <c r="F18" s="397"/>
      <c r="G18" s="397"/>
      <c r="H18" s="397"/>
      <c r="I18" s="397"/>
      <c r="J18" s="12"/>
      <c r="L18" s="12"/>
      <c r="M18" s="12"/>
      <c r="N18" s="12"/>
      <c r="O18" s="12"/>
      <c r="P18" s="12"/>
    </row>
    <row r="19" spans="1:16" ht="13.5" thickBot="1">
      <c r="A19" s="12" t="s">
        <v>464</v>
      </c>
      <c r="B19" s="256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 thickBot="1">
      <c r="A20" s="398" t="s">
        <v>92</v>
      </c>
      <c r="B20" s="399"/>
      <c r="C20" s="399"/>
      <c r="D20" s="399"/>
      <c r="E20" s="399"/>
      <c r="F20" s="399"/>
      <c r="G20" s="399"/>
      <c r="H20" s="399"/>
      <c r="I20" s="400"/>
      <c r="J20" s="12"/>
      <c r="K20" s="12"/>
      <c r="L20" s="18"/>
      <c r="M20" s="18"/>
      <c r="N20" s="18"/>
      <c r="O20" s="18"/>
      <c r="P20" s="12"/>
    </row>
    <row r="21" spans="1:16" ht="19.5" customHeight="1" thickBot="1">
      <c r="A21" s="401"/>
      <c r="B21" s="354" t="s">
        <v>86</v>
      </c>
      <c r="C21" s="402" t="s">
        <v>468</v>
      </c>
      <c r="D21" s="403" t="s">
        <v>321</v>
      </c>
      <c r="E21" s="404" t="s">
        <v>87</v>
      </c>
      <c r="F21" s="405" t="s">
        <v>91</v>
      </c>
      <c r="G21" s="384"/>
      <c r="H21" s="384"/>
      <c r="I21" s="406"/>
      <c r="J21" s="19"/>
      <c r="K21" s="12"/>
      <c r="L21" s="12"/>
      <c r="M21" s="12"/>
      <c r="N21" s="12"/>
      <c r="O21" s="12"/>
      <c r="P21" s="12"/>
    </row>
    <row r="22" spans="1:16" ht="54" customHeight="1" thickBot="1">
      <c r="A22" s="401"/>
      <c r="B22" s="354"/>
      <c r="C22" s="403"/>
      <c r="D22" s="403"/>
      <c r="E22" s="404"/>
      <c r="F22" s="214" t="s">
        <v>82</v>
      </c>
      <c r="G22" s="215" t="s">
        <v>88</v>
      </c>
      <c r="H22" s="215" t="s">
        <v>89</v>
      </c>
      <c r="I22" s="216" t="s">
        <v>90</v>
      </c>
      <c r="J22" s="19"/>
      <c r="K22" s="20"/>
      <c r="L22" s="12"/>
      <c r="M22" s="12"/>
      <c r="N22" s="12"/>
      <c r="O22" s="12"/>
      <c r="P22" s="12"/>
    </row>
    <row r="23" spans="1:16" ht="15.75" thickBot="1">
      <c r="A23" s="391" t="s">
        <v>0</v>
      </c>
      <c r="B23" s="392"/>
      <c r="C23" s="392"/>
      <c r="D23" s="392"/>
      <c r="E23" s="392"/>
      <c r="F23" s="392"/>
      <c r="G23" s="392"/>
      <c r="H23" s="392"/>
      <c r="I23" s="393"/>
      <c r="J23" s="19"/>
      <c r="K23" s="12"/>
      <c r="L23" s="12"/>
      <c r="M23" s="12"/>
      <c r="N23" s="12"/>
      <c r="O23" s="12"/>
      <c r="P23" s="12"/>
    </row>
    <row r="24" spans="1:16" ht="48" customHeight="1">
      <c r="A24" s="21" t="s">
        <v>316</v>
      </c>
      <c r="B24" s="258" t="s">
        <v>64</v>
      </c>
      <c r="C24" s="22">
        <f>C25+C29</f>
        <v>47538.119999999995</v>
      </c>
      <c r="D24" s="22">
        <f>D25+D29</f>
        <v>54003.36</v>
      </c>
      <c r="E24" s="22">
        <f>SUM(F24:I24)</f>
        <v>93569.04</v>
      </c>
      <c r="F24" s="24">
        <f>F29+F25</f>
        <v>44103.36</v>
      </c>
      <c r="G24" s="25">
        <f>G25+G29</f>
        <v>10002.48</v>
      </c>
      <c r="H24" s="25">
        <f>H25+H29</f>
        <v>2989.5600000000004</v>
      </c>
      <c r="I24" s="26">
        <f>I25+I29</f>
        <v>36473.64</v>
      </c>
      <c r="J24" s="19"/>
      <c r="K24" s="19"/>
      <c r="L24" s="12"/>
      <c r="M24" s="12"/>
      <c r="N24" s="12"/>
      <c r="O24" s="12"/>
      <c r="P24" s="12"/>
    </row>
    <row r="25" spans="1:16" ht="21.75" customHeight="1">
      <c r="A25" s="27" t="s">
        <v>1</v>
      </c>
      <c r="B25" s="67" t="s">
        <v>65</v>
      </c>
      <c r="C25" s="28">
        <f aca="true" t="shared" si="0" ref="C25:I25">C29*20%</f>
        <v>7923.02</v>
      </c>
      <c r="D25" s="28">
        <f t="shared" si="0"/>
        <v>9000.560000000001</v>
      </c>
      <c r="E25" s="28">
        <f>SUM(F25:I25)</f>
        <v>15594.840000000002</v>
      </c>
      <c r="F25" s="30">
        <f t="shared" si="0"/>
        <v>7350.560000000001</v>
      </c>
      <c r="G25" s="31">
        <f t="shared" si="0"/>
        <v>1667.08</v>
      </c>
      <c r="H25" s="31">
        <f t="shared" si="0"/>
        <v>498.26000000000005</v>
      </c>
      <c r="I25" s="32">
        <f t="shared" si="0"/>
        <v>6078.9400000000005</v>
      </c>
      <c r="J25" s="19"/>
      <c r="K25" s="19"/>
      <c r="L25" s="12"/>
      <c r="M25" s="12"/>
      <c r="N25" s="12"/>
      <c r="O25" s="12"/>
      <c r="P25" s="12"/>
    </row>
    <row r="26" spans="1:16" ht="21.75" customHeight="1">
      <c r="A26" s="27" t="s">
        <v>322</v>
      </c>
      <c r="B26" s="67" t="s">
        <v>66</v>
      </c>
      <c r="C26" s="29"/>
      <c r="D26" s="28"/>
      <c r="E26" s="28"/>
      <c r="F26" s="30"/>
      <c r="G26" s="31"/>
      <c r="H26" s="31"/>
      <c r="I26" s="32"/>
      <c r="J26" s="19"/>
      <c r="K26" s="19"/>
      <c r="L26" s="12"/>
      <c r="M26" s="12"/>
      <c r="N26" s="12"/>
      <c r="O26" s="12"/>
      <c r="P26" s="12"/>
    </row>
    <row r="27" spans="1:16" ht="18.75" customHeight="1">
      <c r="A27" s="27" t="s">
        <v>2</v>
      </c>
      <c r="B27" s="67" t="s">
        <v>67</v>
      </c>
      <c r="C27" s="29"/>
      <c r="D27" s="28"/>
      <c r="E27" s="28"/>
      <c r="F27" s="30"/>
      <c r="G27" s="31"/>
      <c r="H27" s="31"/>
      <c r="I27" s="32"/>
      <c r="J27" s="19"/>
      <c r="K27" s="19"/>
      <c r="L27" s="12"/>
      <c r="M27" s="12"/>
      <c r="N27" s="12"/>
      <c r="O27" s="12"/>
      <c r="P27" s="12"/>
    </row>
    <row r="28" spans="1:16" ht="14.25">
      <c r="A28" s="27" t="s">
        <v>3</v>
      </c>
      <c r="B28" s="67" t="s">
        <v>68</v>
      </c>
      <c r="C28" s="29"/>
      <c r="D28" s="28"/>
      <c r="E28" s="28"/>
      <c r="F28" s="30"/>
      <c r="G28" s="31"/>
      <c r="H28" s="31"/>
      <c r="I28" s="32"/>
      <c r="J28" s="19"/>
      <c r="K28" s="19"/>
      <c r="L28" s="365"/>
      <c r="M28" s="365"/>
      <c r="N28" s="365"/>
      <c r="O28" s="365"/>
      <c r="P28" s="12"/>
    </row>
    <row r="29" spans="1:16" ht="43.5" customHeight="1">
      <c r="A29" s="27" t="s">
        <v>4</v>
      </c>
      <c r="B29" s="67" t="s">
        <v>69</v>
      </c>
      <c r="C29" s="28">
        <v>39615.1</v>
      </c>
      <c r="D29" s="28">
        <v>45002.8</v>
      </c>
      <c r="E29" s="28">
        <f>SUM(F29:I29)</f>
        <v>77974.20000000001</v>
      </c>
      <c r="F29" s="30">
        <v>36752.8</v>
      </c>
      <c r="G29" s="31">
        <v>8335.4</v>
      </c>
      <c r="H29" s="31">
        <v>2491.3</v>
      </c>
      <c r="I29" s="32">
        <v>30394.7</v>
      </c>
      <c r="J29" s="19"/>
      <c r="K29" s="19"/>
      <c r="L29" s="364"/>
      <c r="M29" s="12"/>
      <c r="N29" s="12"/>
      <c r="O29" s="12"/>
      <c r="P29" s="12"/>
    </row>
    <row r="30" spans="1:16" ht="28.5">
      <c r="A30" s="27" t="s">
        <v>272</v>
      </c>
      <c r="B30" s="67" t="s">
        <v>70</v>
      </c>
      <c r="C30" s="29">
        <v>3392</v>
      </c>
      <c r="D30" s="28">
        <v>3392</v>
      </c>
      <c r="E30" s="28">
        <v>3731.2</v>
      </c>
      <c r="F30" s="30">
        <v>1305.9</v>
      </c>
      <c r="G30" s="31">
        <v>746.2</v>
      </c>
      <c r="H30" s="31">
        <v>559.7</v>
      </c>
      <c r="I30" s="32">
        <v>1119.4</v>
      </c>
      <c r="J30" s="19"/>
      <c r="K30" s="19"/>
      <c r="L30" s="364"/>
      <c r="M30" s="12"/>
      <c r="N30" s="12"/>
      <c r="O30" s="12"/>
      <c r="P30" s="12"/>
    </row>
    <row r="31" spans="1:16" ht="14.25">
      <c r="A31" s="27" t="s">
        <v>5</v>
      </c>
      <c r="B31" s="67" t="s">
        <v>71</v>
      </c>
      <c r="C31" s="29"/>
      <c r="D31" s="28"/>
      <c r="E31" s="28"/>
      <c r="F31" s="30"/>
      <c r="G31" s="31"/>
      <c r="H31" s="31"/>
      <c r="I31" s="32"/>
      <c r="J31" s="19"/>
      <c r="K31" s="19"/>
      <c r="L31" s="12"/>
      <c r="M31" s="12"/>
      <c r="N31" s="12"/>
      <c r="O31" s="12"/>
      <c r="P31" s="12"/>
    </row>
    <row r="32" spans="1:16" ht="28.5">
      <c r="A32" s="27" t="s">
        <v>273</v>
      </c>
      <c r="B32" s="67" t="s">
        <v>72</v>
      </c>
      <c r="C32" s="29">
        <v>4865.3</v>
      </c>
      <c r="D32" s="28">
        <v>19882.1</v>
      </c>
      <c r="E32" s="28"/>
      <c r="F32" s="30"/>
      <c r="G32" s="31"/>
      <c r="H32" s="31"/>
      <c r="I32" s="32"/>
      <c r="J32" s="19"/>
      <c r="K32" s="19"/>
      <c r="L32" s="12"/>
      <c r="M32" s="12"/>
      <c r="N32" s="12"/>
      <c r="O32" s="12"/>
      <c r="P32" s="12"/>
    </row>
    <row r="33" spans="1:16" ht="57">
      <c r="A33" s="27" t="s">
        <v>448</v>
      </c>
      <c r="B33" s="67" t="s">
        <v>77</v>
      </c>
      <c r="C33" s="29"/>
      <c r="D33" s="28"/>
      <c r="E33" s="28"/>
      <c r="F33" s="30"/>
      <c r="G33" s="31"/>
      <c r="H33" s="31"/>
      <c r="I33" s="32"/>
      <c r="J33" s="19"/>
      <c r="K33" s="19"/>
      <c r="L33" s="12"/>
      <c r="M33" s="12"/>
      <c r="N33" s="12"/>
      <c r="O33" s="12"/>
      <c r="P33" s="12"/>
    </row>
    <row r="34" spans="1:16" ht="72" thickBot="1">
      <c r="A34" s="210" t="s">
        <v>323</v>
      </c>
      <c r="B34" s="259" t="s">
        <v>73</v>
      </c>
      <c r="C34" s="85"/>
      <c r="D34" s="251"/>
      <c r="E34" s="251"/>
      <c r="F34" s="252"/>
      <c r="G34" s="253"/>
      <c r="H34" s="253"/>
      <c r="I34" s="254"/>
      <c r="J34" s="19"/>
      <c r="K34" s="19"/>
      <c r="L34" s="12"/>
      <c r="M34" s="12"/>
      <c r="N34" s="12"/>
      <c r="O34" s="12"/>
      <c r="P34" s="12"/>
    </row>
    <row r="35" spans="1:16" ht="27.75" customHeight="1" thickBot="1">
      <c r="A35" s="33" t="s">
        <v>6</v>
      </c>
      <c r="B35" s="260" t="s">
        <v>74</v>
      </c>
      <c r="C35" s="35">
        <f>SUM(C29:C33)</f>
        <v>47872.4</v>
      </c>
      <c r="D35" s="34">
        <f>D29+D30+D31+D32+D33</f>
        <v>68276.9</v>
      </c>
      <c r="E35" s="34">
        <f>E29+E30+E31+E32+E33</f>
        <v>81705.40000000001</v>
      </c>
      <c r="F35" s="36">
        <f>SUM(F29:F33)</f>
        <v>38058.700000000004</v>
      </c>
      <c r="G35" s="37">
        <f>SUM(G29:G33)</f>
        <v>9081.6</v>
      </c>
      <c r="H35" s="37">
        <f>SUM(H29:H33)</f>
        <v>3051</v>
      </c>
      <c r="I35" s="38">
        <f>SUM(I29:I33)</f>
        <v>31514.100000000002</v>
      </c>
      <c r="J35" s="19"/>
      <c r="K35" s="19"/>
      <c r="L35" s="12"/>
      <c r="M35" s="12"/>
      <c r="N35" s="12"/>
      <c r="O35" s="12"/>
      <c r="P35" s="12"/>
    </row>
    <row r="36" spans="1:16" ht="15.75" thickBot="1">
      <c r="A36" s="394" t="s">
        <v>7</v>
      </c>
      <c r="B36" s="395"/>
      <c r="C36" s="395"/>
      <c r="D36" s="395"/>
      <c r="E36" s="395"/>
      <c r="F36" s="395"/>
      <c r="G36" s="395"/>
      <c r="H36" s="395"/>
      <c r="I36" s="396"/>
      <c r="J36" s="19"/>
      <c r="K36" s="19"/>
      <c r="L36" s="12"/>
      <c r="M36" s="12"/>
      <c r="N36" s="12"/>
      <c r="O36" s="12"/>
      <c r="P36" s="12"/>
    </row>
    <row r="37" spans="1:16" ht="45">
      <c r="A37" s="39" t="s">
        <v>274</v>
      </c>
      <c r="B37" s="261" t="s">
        <v>75</v>
      </c>
      <c r="C37" s="40">
        <v>63167.8</v>
      </c>
      <c r="D37" s="40">
        <v>62770.9</v>
      </c>
      <c r="E37" s="40">
        <f>SUM(F37:I37)</f>
        <v>76404.09999999999</v>
      </c>
      <c r="F37" s="41">
        <v>32509.6</v>
      </c>
      <c r="G37" s="42">
        <v>9090.8</v>
      </c>
      <c r="H37" s="42">
        <v>6051.9</v>
      </c>
      <c r="I37" s="43">
        <v>28751.8</v>
      </c>
      <c r="J37" s="19"/>
      <c r="K37" s="19"/>
      <c r="L37" s="12"/>
      <c r="M37" s="12"/>
      <c r="N37" s="12"/>
      <c r="O37" s="12"/>
      <c r="P37" s="12"/>
    </row>
    <row r="38" spans="1:16" ht="14.25">
      <c r="A38" s="44" t="s">
        <v>8</v>
      </c>
      <c r="B38" s="378" t="s">
        <v>76</v>
      </c>
      <c r="C38" s="389">
        <v>2952.7</v>
      </c>
      <c r="D38" s="389">
        <v>3015.4</v>
      </c>
      <c r="E38" s="389">
        <f>SUM(F38:I39)</f>
        <v>2900.1</v>
      </c>
      <c r="F38" s="390">
        <v>752.1</v>
      </c>
      <c r="G38" s="373">
        <v>688.8</v>
      </c>
      <c r="H38" s="373">
        <v>676.6</v>
      </c>
      <c r="I38" s="374">
        <v>782.6</v>
      </c>
      <c r="J38" s="19"/>
      <c r="K38" s="19"/>
      <c r="L38" s="12"/>
      <c r="M38" s="12"/>
      <c r="N38" s="12"/>
      <c r="O38" s="12"/>
      <c r="P38" s="12"/>
    </row>
    <row r="39" spans="1:16" ht="14.25">
      <c r="A39" s="44" t="s">
        <v>9</v>
      </c>
      <c r="B39" s="378"/>
      <c r="C39" s="389"/>
      <c r="D39" s="389"/>
      <c r="E39" s="389"/>
      <c r="F39" s="390"/>
      <c r="G39" s="373"/>
      <c r="H39" s="373"/>
      <c r="I39" s="374"/>
      <c r="J39" s="19"/>
      <c r="K39" s="19"/>
      <c r="L39" s="12"/>
      <c r="M39" s="12"/>
      <c r="N39" s="12"/>
      <c r="O39" s="12"/>
      <c r="P39" s="12"/>
    </row>
    <row r="40" spans="1:16" ht="39" customHeight="1">
      <c r="A40" s="414" t="s">
        <v>319</v>
      </c>
      <c r="B40" s="378" t="s">
        <v>167</v>
      </c>
      <c r="C40" s="389">
        <v>173.6</v>
      </c>
      <c r="D40" s="389">
        <v>182.7</v>
      </c>
      <c r="E40" s="389">
        <f>SUM(F40:I41)</f>
        <v>185.60000000000002</v>
      </c>
      <c r="F40" s="390">
        <v>65</v>
      </c>
      <c r="G40" s="373">
        <v>37.1</v>
      </c>
      <c r="H40" s="373">
        <v>27.8</v>
      </c>
      <c r="I40" s="374">
        <v>55.7</v>
      </c>
      <c r="J40" s="19"/>
      <c r="K40" s="19"/>
      <c r="L40" s="12"/>
      <c r="M40" s="12"/>
      <c r="N40" s="12"/>
      <c r="O40" s="12"/>
      <c r="P40" s="12"/>
    </row>
    <row r="41" spans="1:16" ht="4.5" customHeight="1">
      <c r="A41" s="415"/>
      <c r="B41" s="378"/>
      <c r="C41" s="389"/>
      <c r="D41" s="389"/>
      <c r="E41" s="389"/>
      <c r="F41" s="390"/>
      <c r="G41" s="373"/>
      <c r="H41" s="373"/>
      <c r="I41" s="374"/>
      <c r="J41" s="19"/>
      <c r="K41" s="19"/>
      <c r="L41" s="12"/>
      <c r="M41" s="12"/>
      <c r="N41" s="12"/>
      <c r="O41" s="12"/>
      <c r="P41" s="12"/>
    </row>
    <row r="42" spans="1:16" ht="28.5">
      <c r="A42" s="44" t="s">
        <v>10</v>
      </c>
      <c r="B42" s="67" t="s">
        <v>168</v>
      </c>
      <c r="C42" s="28"/>
      <c r="D42" s="28"/>
      <c r="E42" s="28"/>
      <c r="F42" s="45"/>
      <c r="G42" s="31"/>
      <c r="H42" s="31"/>
      <c r="I42" s="32"/>
      <c r="J42" s="19"/>
      <c r="K42" s="19"/>
      <c r="L42" s="12"/>
      <c r="M42" s="12"/>
      <c r="N42" s="12"/>
      <c r="O42" s="12"/>
      <c r="P42" s="12"/>
    </row>
    <row r="43" spans="1:16" ht="14.25">
      <c r="A43" s="44" t="s">
        <v>11</v>
      </c>
      <c r="B43" s="67" t="s">
        <v>324</v>
      </c>
      <c r="C43" s="28"/>
      <c r="D43" s="28"/>
      <c r="E43" s="28"/>
      <c r="F43" s="45"/>
      <c r="G43" s="31"/>
      <c r="H43" s="31"/>
      <c r="I43" s="32"/>
      <c r="J43" s="19"/>
      <c r="K43" s="19"/>
      <c r="L43" s="12"/>
      <c r="M43" s="12"/>
      <c r="N43" s="12"/>
      <c r="O43" s="12"/>
      <c r="P43" s="12"/>
    </row>
    <row r="44" spans="1:16" ht="28.5">
      <c r="A44" s="44" t="s">
        <v>12</v>
      </c>
      <c r="B44" s="67" t="s">
        <v>325</v>
      </c>
      <c r="C44" s="28">
        <v>38.6</v>
      </c>
      <c r="D44" s="28">
        <v>38.6</v>
      </c>
      <c r="E44" s="28">
        <f>SUM(F44:I44)</f>
        <v>39.8</v>
      </c>
      <c r="F44" s="45">
        <v>16.5</v>
      </c>
      <c r="G44" s="31">
        <v>5.9</v>
      </c>
      <c r="H44" s="31">
        <v>5.8</v>
      </c>
      <c r="I44" s="32">
        <v>11.6</v>
      </c>
      <c r="J44" s="19"/>
      <c r="K44" s="19"/>
      <c r="L44" s="12"/>
      <c r="M44" s="12"/>
      <c r="N44" s="12"/>
      <c r="O44" s="12"/>
      <c r="P44" s="12"/>
    </row>
    <row r="45" spans="1:16" ht="68.25" customHeight="1">
      <c r="A45" s="44" t="s">
        <v>327</v>
      </c>
      <c r="B45" s="67" t="s">
        <v>326</v>
      </c>
      <c r="C45" s="28">
        <v>2740.5</v>
      </c>
      <c r="D45" s="28">
        <v>2794.1</v>
      </c>
      <c r="E45" s="28">
        <f>SUM(F45:I45)</f>
        <v>2674.7</v>
      </c>
      <c r="F45" s="45">
        <v>670.6</v>
      </c>
      <c r="G45" s="31">
        <v>645.8</v>
      </c>
      <c r="H45" s="31">
        <v>643</v>
      </c>
      <c r="I45" s="32">
        <v>715.3</v>
      </c>
      <c r="J45" s="19"/>
      <c r="K45" s="19"/>
      <c r="L45" s="12"/>
      <c r="M45" s="12"/>
      <c r="N45" s="12"/>
      <c r="O45" s="12"/>
      <c r="P45" s="12"/>
    </row>
    <row r="46" spans="1:16" ht="24.75" customHeight="1">
      <c r="A46" s="44" t="s">
        <v>13</v>
      </c>
      <c r="B46" s="67" t="s">
        <v>191</v>
      </c>
      <c r="C46" s="28">
        <v>948.2</v>
      </c>
      <c r="D46" s="28">
        <v>1103.6</v>
      </c>
      <c r="E46" s="28">
        <f>SUM(F46:I46)</f>
        <v>2055.1</v>
      </c>
      <c r="F46" s="45">
        <v>312.2</v>
      </c>
      <c r="G46" s="31">
        <v>282.8</v>
      </c>
      <c r="H46" s="31">
        <v>723</v>
      </c>
      <c r="I46" s="32">
        <v>737.1</v>
      </c>
      <c r="J46" s="19"/>
      <c r="K46" s="19"/>
      <c r="L46" s="12"/>
      <c r="M46" s="12"/>
      <c r="N46" s="12"/>
      <c r="O46" s="12"/>
      <c r="P46" s="12"/>
    </row>
    <row r="47" spans="1:16" ht="39.75" customHeight="1">
      <c r="A47" s="44" t="s">
        <v>328</v>
      </c>
      <c r="B47" s="67" t="s">
        <v>192</v>
      </c>
      <c r="C47" s="28">
        <v>3695.6</v>
      </c>
      <c r="D47" s="28"/>
      <c r="E47" s="28"/>
      <c r="F47" s="45"/>
      <c r="G47" s="31"/>
      <c r="H47" s="31"/>
      <c r="I47" s="32"/>
      <c r="J47" s="19"/>
      <c r="K47" s="19"/>
      <c r="L47" s="12"/>
      <c r="M47" s="12"/>
      <c r="N47" s="12"/>
      <c r="O47" s="12"/>
      <c r="P47" s="12"/>
    </row>
    <row r="48" spans="1:16" ht="28.5">
      <c r="A48" s="44" t="s">
        <v>329</v>
      </c>
      <c r="B48" s="67" t="s">
        <v>193</v>
      </c>
      <c r="C48" s="28">
        <v>25.8</v>
      </c>
      <c r="D48" s="28"/>
      <c r="E48" s="28"/>
      <c r="F48" s="45"/>
      <c r="G48" s="31"/>
      <c r="H48" s="31"/>
      <c r="I48" s="32"/>
      <c r="J48" s="19"/>
      <c r="K48" s="19"/>
      <c r="L48" s="12"/>
      <c r="M48" s="12"/>
      <c r="N48" s="12"/>
      <c r="O48" s="12"/>
      <c r="P48" s="12"/>
    </row>
    <row r="49" spans="1:16" ht="14.25">
      <c r="A49" s="44" t="s">
        <v>14</v>
      </c>
      <c r="B49" s="67" t="s">
        <v>300</v>
      </c>
      <c r="C49" s="28"/>
      <c r="D49" s="28"/>
      <c r="E49" s="28"/>
      <c r="F49" s="45"/>
      <c r="G49" s="31"/>
      <c r="H49" s="31"/>
      <c r="I49" s="32"/>
      <c r="J49" s="19"/>
      <c r="K49" s="19"/>
      <c r="L49" s="12"/>
      <c r="M49" s="12"/>
      <c r="N49" s="12"/>
      <c r="O49" s="12"/>
      <c r="P49" s="12"/>
    </row>
    <row r="50" spans="1:16" ht="14.25">
      <c r="A50" s="44" t="s">
        <v>84</v>
      </c>
      <c r="B50" s="67" t="s">
        <v>301</v>
      </c>
      <c r="C50" s="28">
        <v>221</v>
      </c>
      <c r="D50" s="28"/>
      <c r="E50" s="28">
        <f>SUM(F50:I50)</f>
        <v>12</v>
      </c>
      <c r="F50" s="45"/>
      <c r="G50" s="31"/>
      <c r="H50" s="31">
        <v>3</v>
      </c>
      <c r="I50" s="32">
        <v>9</v>
      </c>
      <c r="J50" s="19"/>
      <c r="K50" s="19"/>
      <c r="L50" s="12"/>
      <c r="M50" s="12"/>
      <c r="N50" s="12"/>
      <c r="O50" s="12"/>
      <c r="P50" s="12"/>
    </row>
    <row r="51" spans="1:16" ht="28.5">
      <c r="A51" s="44" t="s">
        <v>15</v>
      </c>
      <c r="B51" s="67" t="s">
        <v>302</v>
      </c>
      <c r="C51" s="28"/>
      <c r="D51" s="28">
        <v>319</v>
      </c>
      <c r="E51" s="28">
        <v>60.1</v>
      </c>
      <c r="F51" s="45"/>
      <c r="G51" s="31">
        <v>32.5</v>
      </c>
      <c r="H51" s="31">
        <v>27.7</v>
      </c>
      <c r="I51" s="32"/>
      <c r="J51" s="19"/>
      <c r="K51" s="19"/>
      <c r="L51" s="12"/>
      <c r="M51" s="12"/>
      <c r="N51" s="12"/>
      <c r="O51" s="12"/>
      <c r="P51" s="12"/>
    </row>
    <row r="52" spans="1:16" ht="29.25" thickBot="1">
      <c r="A52" s="246" t="s">
        <v>330</v>
      </c>
      <c r="B52" s="259" t="s">
        <v>303</v>
      </c>
      <c r="C52" s="251"/>
      <c r="D52" s="251"/>
      <c r="E52" s="251"/>
      <c r="F52" s="284"/>
      <c r="G52" s="253"/>
      <c r="H52" s="253"/>
      <c r="I52" s="254"/>
      <c r="J52" s="19"/>
      <c r="K52" s="19"/>
      <c r="L52" s="12"/>
      <c r="M52" s="12"/>
      <c r="N52" s="12"/>
      <c r="O52" s="12"/>
      <c r="P52" s="12"/>
    </row>
    <row r="53" spans="1:16" ht="29.25" customHeight="1" thickBot="1">
      <c r="A53" s="154" t="s">
        <v>16</v>
      </c>
      <c r="B53" s="262" t="s">
        <v>304</v>
      </c>
      <c r="C53" s="129">
        <f>SUM(C37,C38,C46:C52)</f>
        <v>71011.1</v>
      </c>
      <c r="D53" s="129">
        <f aca="true" t="shared" si="1" ref="D53:I53">D37+D38+D46+D47+D48+D51+D50</f>
        <v>67208.90000000001</v>
      </c>
      <c r="E53" s="129">
        <f t="shared" si="1"/>
        <v>81431.40000000001</v>
      </c>
      <c r="F53" s="129">
        <f t="shared" si="1"/>
        <v>33573.899999999994</v>
      </c>
      <c r="G53" s="129">
        <f t="shared" si="1"/>
        <v>10094.899999999998</v>
      </c>
      <c r="H53" s="129">
        <f t="shared" si="1"/>
        <v>7482.2</v>
      </c>
      <c r="I53" s="129">
        <f t="shared" si="1"/>
        <v>30280.499999999996</v>
      </c>
      <c r="J53" s="19"/>
      <c r="K53" s="19"/>
      <c r="L53" s="213"/>
      <c r="M53" s="12"/>
      <c r="N53" s="12"/>
      <c r="O53" s="12"/>
      <c r="P53" s="12"/>
    </row>
    <row r="54" spans="1:16" ht="21" customHeight="1" thickBot="1">
      <c r="A54" s="394" t="s">
        <v>17</v>
      </c>
      <c r="B54" s="395"/>
      <c r="C54" s="395"/>
      <c r="D54" s="395"/>
      <c r="E54" s="395"/>
      <c r="F54" s="395"/>
      <c r="G54" s="395"/>
      <c r="H54" s="395"/>
      <c r="I54" s="396"/>
      <c r="J54" s="19"/>
      <c r="K54" s="19"/>
      <c r="L54" s="12"/>
      <c r="M54" s="12"/>
      <c r="N54" s="12"/>
      <c r="O54" s="12"/>
      <c r="P54" s="12"/>
    </row>
    <row r="55" spans="1:16" ht="21" customHeight="1">
      <c r="A55" s="47" t="s">
        <v>18</v>
      </c>
      <c r="B55" s="258" t="s">
        <v>305</v>
      </c>
      <c r="C55" s="22">
        <f aca="true" t="shared" si="2" ref="C55:I55">C29-C37</f>
        <v>-23552.700000000004</v>
      </c>
      <c r="D55" s="22">
        <f t="shared" si="2"/>
        <v>-17768.1</v>
      </c>
      <c r="E55" s="22">
        <f>E29-E37</f>
        <v>1570.1000000000204</v>
      </c>
      <c r="F55" s="22">
        <f t="shared" si="2"/>
        <v>4243.200000000004</v>
      </c>
      <c r="G55" s="22">
        <f t="shared" si="2"/>
        <v>-755.3999999999996</v>
      </c>
      <c r="H55" s="22">
        <f t="shared" si="2"/>
        <v>-3560.5999999999995</v>
      </c>
      <c r="I55" s="22">
        <f t="shared" si="2"/>
        <v>1642.9000000000015</v>
      </c>
      <c r="J55" s="19"/>
      <c r="K55" s="19"/>
      <c r="L55" s="12"/>
      <c r="M55" s="12"/>
      <c r="N55" s="12"/>
      <c r="O55" s="12"/>
      <c r="P55" s="12"/>
    </row>
    <row r="56" spans="1:16" ht="29.25" thickBot="1">
      <c r="A56" s="51" t="s">
        <v>81</v>
      </c>
      <c r="B56" s="263" t="s">
        <v>306</v>
      </c>
      <c r="C56" s="52">
        <f>C55+C30-C38-C46-C47</f>
        <v>-27757.200000000004</v>
      </c>
      <c r="D56" s="52">
        <f>D55+D30-D38-D46-D47</f>
        <v>-18495.1</v>
      </c>
      <c r="E56" s="52">
        <f>E55+E30-E38-E46-E47</f>
        <v>346.1000000000204</v>
      </c>
      <c r="F56" s="52">
        <f>F29+F30+F32-F37-F38-F46-F47</f>
        <v>4484.800000000006</v>
      </c>
      <c r="G56" s="52">
        <f>G29+G30+G32-G37-G38-G46-G47</f>
        <v>-980.7999999999988</v>
      </c>
      <c r="H56" s="52">
        <f>H29+H30+H32-H37-H38-H46-H47</f>
        <v>-4400.5</v>
      </c>
      <c r="I56" s="52">
        <f>I29+I30+I32-I37-I38-I46-I47</f>
        <v>1242.600000000003</v>
      </c>
      <c r="J56" s="19"/>
      <c r="K56" s="19"/>
      <c r="L56" s="12"/>
      <c r="M56" s="12"/>
      <c r="N56" s="12"/>
      <c r="O56" s="12"/>
      <c r="P56" s="12"/>
    </row>
    <row r="57" spans="1:16" ht="42.75">
      <c r="A57" s="58" t="s">
        <v>19</v>
      </c>
      <c r="B57" s="258" t="s">
        <v>307</v>
      </c>
      <c r="C57" s="48">
        <f>C56+C31+C32+C33-C48-C49-C50</f>
        <v>-23138.700000000004</v>
      </c>
      <c r="D57" s="22">
        <f aca="true" t="shared" si="3" ref="D57:I57">D35-D37-D38-D46-D47-D48-D49-D50</f>
        <v>1386.9999999999927</v>
      </c>
      <c r="E57" s="22">
        <f t="shared" si="3"/>
        <v>334.10000000001764</v>
      </c>
      <c r="F57" s="48">
        <f t="shared" si="3"/>
        <v>4484.800000000006</v>
      </c>
      <c r="G57" s="183">
        <f t="shared" si="3"/>
        <v>-980.7999999999988</v>
      </c>
      <c r="H57" s="48">
        <f t="shared" si="3"/>
        <v>-4403.5</v>
      </c>
      <c r="I57" s="184">
        <f t="shared" si="3"/>
        <v>1233.600000000003</v>
      </c>
      <c r="J57" s="19"/>
      <c r="K57" s="19"/>
      <c r="L57" s="12"/>
      <c r="M57" s="12"/>
      <c r="N57" s="12"/>
      <c r="O57" s="12"/>
      <c r="P57" s="12"/>
    </row>
    <row r="58" spans="1:16" ht="15.75" thickBot="1">
      <c r="A58" s="84" t="s">
        <v>20</v>
      </c>
      <c r="B58" s="263" t="s">
        <v>308</v>
      </c>
      <c r="C58" s="70"/>
      <c r="D58" s="52"/>
      <c r="E58" s="52"/>
      <c r="F58" s="182"/>
      <c r="G58" s="55"/>
      <c r="H58" s="182"/>
      <c r="I58" s="56"/>
      <c r="J58" s="19"/>
      <c r="K58" s="19"/>
      <c r="L58" s="12"/>
      <c r="M58" s="12"/>
      <c r="N58" s="12"/>
      <c r="O58" s="12"/>
      <c r="P58" s="12"/>
    </row>
    <row r="59" spans="1:16" ht="30">
      <c r="A59" s="185" t="s">
        <v>21</v>
      </c>
      <c r="B59" s="264" t="s">
        <v>309</v>
      </c>
      <c r="C59" s="187">
        <f aca="true" t="shared" si="4" ref="C59:I59">C35-C53</f>
        <v>-23138.700000000004</v>
      </c>
      <c r="D59" s="186">
        <f t="shared" si="4"/>
        <v>1067.9999999999854</v>
      </c>
      <c r="E59" s="188">
        <f t="shared" si="4"/>
        <v>274</v>
      </c>
      <c r="F59" s="188">
        <f t="shared" si="4"/>
        <v>4484.80000000001</v>
      </c>
      <c r="G59" s="189">
        <f t="shared" si="4"/>
        <v>-1013.2999999999975</v>
      </c>
      <c r="H59" s="189">
        <f t="shared" si="4"/>
        <v>-4431.2</v>
      </c>
      <c r="I59" s="190">
        <f t="shared" si="4"/>
        <v>1233.6000000000058</v>
      </c>
      <c r="J59" s="19"/>
      <c r="K59" s="19"/>
      <c r="L59" s="12"/>
      <c r="M59" s="12"/>
      <c r="N59" s="12"/>
      <c r="O59" s="12"/>
      <c r="P59" s="12"/>
    </row>
    <row r="60" spans="1:16" ht="20.25" customHeight="1">
      <c r="A60" s="66" t="s">
        <v>22</v>
      </c>
      <c r="B60" s="265" t="s">
        <v>27</v>
      </c>
      <c r="C60" s="191">
        <f>IF(C59&gt;0,C59,0)</f>
        <v>0</v>
      </c>
      <c r="D60" s="112">
        <f aca="true" t="shared" si="5" ref="D60:I60">IF(D59&gt;0,D59,0)</f>
        <v>1067.9999999999854</v>
      </c>
      <c r="E60" s="191">
        <f t="shared" si="5"/>
        <v>274</v>
      </c>
      <c r="F60" s="192">
        <f>IF(F59&gt;0,F59,0)</f>
        <v>4484.80000000001</v>
      </c>
      <c r="G60" s="193">
        <f t="shared" si="5"/>
        <v>0</v>
      </c>
      <c r="H60" s="193">
        <f t="shared" si="5"/>
        <v>0</v>
      </c>
      <c r="I60" s="194">
        <f t="shared" si="5"/>
        <v>1233.6000000000058</v>
      </c>
      <c r="J60" s="19"/>
      <c r="K60" s="19"/>
      <c r="L60" s="12"/>
      <c r="M60" s="12"/>
      <c r="N60" s="12"/>
      <c r="O60" s="12"/>
      <c r="P60" s="12"/>
    </row>
    <row r="61" spans="1:16" ht="23.25" customHeight="1" thickBot="1">
      <c r="A61" s="195" t="s">
        <v>23</v>
      </c>
      <c r="B61" s="266" t="s">
        <v>331</v>
      </c>
      <c r="C61" s="196">
        <f>IF(C59&lt;0,C59,0)</f>
        <v>-23138.700000000004</v>
      </c>
      <c r="D61" s="163">
        <f aca="true" t="shared" si="6" ref="D61:I61">IF(D59&lt;0,D59,0)</f>
        <v>0</v>
      </c>
      <c r="E61" s="196">
        <f t="shared" si="6"/>
        <v>0</v>
      </c>
      <c r="F61" s="197">
        <f t="shared" si="6"/>
        <v>0</v>
      </c>
      <c r="G61" s="198">
        <f t="shared" si="6"/>
        <v>-1013.2999999999975</v>
      </c>
      <c r="H61" s="198">
        <f t="shared" si="6"/>
        <v>-4431.2</v>
      </c>
      <c r="I61" s="199">
        <f t="shared" si="6"/>
        <v>0</v>
      </c>
      <c r="J61" s="19"/>
      <c r="K61" s="19"/>
      <c r="L61" s="12"/>
      <c r="M61" s="12"/>
      <c r="N61" s="12"/>
      <c r="O61" s="12"/>
      <c r="P61" s="12"/>
    </row>
    <row r="62" spans="1:16" ht="23.25" customHeight="1" thickBot="1">
      <c r="A62" s="416" t="s">
        <v>332</v>
      </c>
      <c r="B62" s="417"/>
      <c r="C62" s="417"/>
      <c r="D62" s="417"/>
      <c r="E62" s="417"/>
      <c r="F62" s="417"/>
      <c r="G62" s="417"/>
      <c r="H62" s="417"/>
      <c r="I62" s="418"/>
      <c r="J62" s="19"/>
      <c r="K62" s="19"/>
      <c r="L62" s="12"/>
      <c r="M62" s="12"/>
      <c r="N62" s="12"/>
      <c r="O62" s="12"/>
      <c r="P62" s="12"/>
    </row>
    <row r="63" spans="1:16" ht="43.5" customHeight="1">
      <c r="A63" s="311" t="s">
        <v>333</v>
      </c>
      <c r="B63" s="329" t="s">
        <v>310</v>
      </c>
      <c r="C63" s="312"/>
      <c r="D63" s="250"/>
      <c r="E63" s="312"/>
      <c r="F63" s="250"/>
      <c r="G63" s="312"/>
      <c r="H63" s="250"/>
      <c r="I63" s="323"/>
      <c r="J63" s="19"/>
      <c r="K63" s="19"/>
      <c r="L63" s="12"/>
      <c r="M63" s="12"/>
      <c r="N63" s="12"/>
      <c r="O63" s="12"/>
      <c r="P63" s="12"/>
    </row>
    <row r="64" spans="1:16" ht="44.25" customHeight="1">
      <c r="A64" s="66" t="s">
        <v>334</v>
      </c>
      <c r="B64" s="265" t="s">
        <v>335</v>
      </c>
      <c r="C64" s="191"/>
      <c r="D64" s="112"/>
      <c r="E64" s="191"/>
      <c r="F64" s="112"/>
      <c r="G64" s="191"/>
      <c r="H64" s="112"/>
      <c r="I64" s="194"/>
      <c r="J64" s="19"/>
      <c r="K64" s="19"/>
      <c r="L64" s="12"/>
      <c r="M64" s="12"/>
      <c r="N64" s="12"/>
      <c r="O64" s="12"/>
      <c r="P64" s="12"/>
    </row>
    <row r="65" spans="1:16" ht="72.75" customHeight="1">
      <c r="A65" s="66" t="s">
        <v>337</v>
      </c>
      <c r="B65" s="265" t="s">
        <v>336</v>
      </c>
      <c r="C65" s="191"/>
      <c r="D65" s="112"/>
      <c r="E65" s="191"/>
      <c r="F65" s="112"/>
      <c r="G65" s="191"/>
      <c r="H65" s="112"/>
      <c r="I65" s="194"/>
      <c r="J65" s="19"/>
      <c r="K65" s="19"/>
      <c r="L65" s="12"/>
      <c r="M65" s="12"/>
      <c r="N65" s="12"/>
      <c r="O65" s="12"/>
      <c r="P65" s="12"/>
    </row>
    <row r="66" spans="1:16" ht="30">
      <c r="A66" s="61" t="s">
        <v>338</v>
      </c>
      <c r="B66" s="287"/>
      <c r="C66" s="313" t="s">
        <v>24</v>
      </c>
      <c r="D66" s="288" t="s">
        <v>24</v>
      </c>
      <c r="E66" s="313" t="s">
        <v>24</v>
      </c>
      <c r="F66" s="330" t="s">
        <v>24</v>
      </c>
      <c r="G66" s="318" t="s">
        <v>24</v>
      </c>
      <c r="H66" s="330" t="s">
        <v>24</v>
      </c>
      <c r="I66" s="324" t="s">
        <v>24</v>
      </c>
      <c r="J66" s="19"/>
      <c r="K66" s="19"/>
      <c r="L66" s="12"/>
      <c r="M66" s="12"/>
      <c r="N66" s="12"/>
      <c r="O66" s="12"/>
      <c r="P66" s="12"/>
    </row>
    <row r="67" spans="1:16" ht="143.25" customHeight="1">
      <c r="A67" s="76" t="s">
        <v>339</v>
      </c>
      <c r="B67" s="286" t="s">
        <v>311</v>
      </c>
      <c r="C67" s="314"/>
      <c r="D67" s="285"/>
      <c r="E67" s="314"/>
      <c r="F67" s="331"/>
      <c r="G67" s="319"/>
      <c r="H67" s="331"/>
      <c r="I67" s="325"/>
      <c r="J67" s="19"/>
      <c r="K67" s="19"/>
      <c r="L67" s="12"/>
      <c r="M67" s="12"/>
      <c r="N67" s="12"/>
      <c r="O67" s="12"/>
      <c r="P67" s="12"/>
    </row>
    <row r="68" spans="1:16" ht="14.25">
      <c r="A68" s="66" t="s">
        <v>25</v>
      </c>
      <c r="B68" s="67" t="s">
        <v>340</v>
      </c>
      <c r="C68" s="29" t="s">
        <v>24</v>
      </c>
      <c r="D68" s="28" t="s">
        <v>24</v>
      </c>
      <c r="E68" s="29" t="s">
        <v>24</v>
      </c>
      <c r="F68" s="332" t="s">
        <v>24</v>
      </c>
      <c r="G68" s="320" t="s">
        <v>24</v>
      </c>
      <c r="H68" s="332" t="s">
        <v>24</v>
      </c>
      <c r="I68" s="326" t="s">
        <v>24</v>
      </c>
      <c r="J68" s="19"/>
      <c r="K68" s="19"/>
      <c r="L68" s="12"/>
      <c r="M68" s="12"/>
      <c r="N68" s="12"/>
      <c r="O68" s="12"/>
      <c r="P68" s="12"/>
    </row>
    <row r="69" spans="1:16" ht="156.75">
      <c r="A69" s="76" t="s">
        <v>341</v>
      </c>
      <c r="B69" s="67" t="s">
        <v>312</v>
      </c>
      <c r="C69" s="29"/>
      <c r="D69" s="28"/>
      <c r="E69" s="29"/>
      <c r="F69" s="332"/>
      <c r="G69" s="320"/>
      <c r="H69" s="332"/>
      <c r="I69" s="326"/>
      <c r="J69" s="19"/>
      <c r="K69" s="19"/>
      <c r="L69" s="12"/>
      <c r="M69" s="12"/>
      <c r="N69" s="12"/>
      <c r="O69" s="12"/>
      <c r="P69" s="12"/>
    </row>
    <row r="70" spans="1:16" ht="42.75">
      <c r="A70" s="76" t="s">
        <v>465</v>
      </c>
      <c r="B70" s="67" t="s">
        <v>194</v>
      </c>
      <c r="C70" s="29">
        <v>-2850</v>
      </c>
      <c r="D70" s="28"/>
      <c r="E70" s="29"/>
      <c r="F70" s="332"/>
      <c r="G70" s="320"/>
      <c r="H70" s="332"/>
      <c r="I70" s="326"/>
      <c r="J70" s="19"/>
      <c r="K70" s="19"/>
      <c r="L70" s="12"/>
      <c r="M70" s="12"/>
      <c r="N70" s="12"/>
      <c r="O70" s="12"/>
      <c r="P70" s="12"/>
    </row>
    <row r="71" spans="1:16" ht="22.5" customHeight="1">
      <c r="A71" s="61" t="s">
        <v>83</v>
      </c>
      <c r="B71" s="267" t="s">
        <v>313</v>
      </c>
      <c r="C71" s="62"/>
      <c r="D71" s="62"/>
      <c r="E71" s="60"/>
      <c r="F71" s="332" t="s">
        <v>24</v>
      </c>
      <c r="G71" s="320" t="s">
        <v>24</v>
      </c>
      <c r="H71" s="332" t="s">
        <v>24</v>
      </c>
      <c r="I71" s="326" t="s">
        <v>24</v>
      </c>
      <c r="J71" s="19"/>
      <c r="K71" s="19"/>
      <c r="L71" s="12"/>
      <c r="M71" s="12"/>
      <c r="N71" s="12"/>
      <c r="O71" s="12"/>
      <c r="P71" s="12"/>
    </row>
    <row r="72" spans="1:16" ht="42.75">
      <c r="A72" s="59" t="s">
        <v>80</v>
      </c>
      <c r="B72" s="67" t="s">
        <v>342</v>
      </c>
      <c r="C72" s="28"/>
      <c r="D72" s="28"/>
      <c r="E72" s="29"/>
      <c r="F72" s="332" t="s">
        <v>24</v>
      </c>
      <c r="G72" s="320" t="s">
        <v>24</v>
      </c>
      <c r="H72" s="332" t="s">
        <v>24</v>
      </c>
      <c r="I72" s="326" t="s">
        <v>24</v>
      </c>
      <c r="J72" s="19"/>
      <c r="K72" s="19"/>
      <c r="L72" s="12"/>
      <c r="M72" s="12"/>
      <c r="N72" s="12"/>
      <c r="O72" s="12"/>
      <c r="P72" s="12"/>
    </row>
    <row r="73" spans="1:16" ht="15">
      <c r="A73" s="68" t="s">
        <v>28</v>
      </c>
      <c r="B73" s="267" t="s">
        <v>343</v>
      </c>
      <c r="C73" s="60"/>
      <c r="D73" s="65"/>
      <c r="E73" s="315"/>
      <c r="F73" s="332" t="s">
        <v>24</v>
      </c>
      <c r="G73" s="320" t="s">
        <v>24</v>
      </c>
      <c r="H73" s="332" t="s">
        <v>24</v>
      </c>
      <c r="I73" s="326" t="s">
        <v>24</v>
      </c>
      <c r="J73" s="19"/>
      <c r="K73" s="19"/>
      <c r="L73" s="12"/>
      <c r="M73" s="12"/>
      <c r="N73" s="12"/>
      <c r="O73" s="12"/>
      <c r="P73" s="12"/>
    </row>
    <row r="74" spans="1:16" ht="29.25">
      <c r="A74" s="68" t="s">
        <v>275</v>
      </c>
      <c r="B74" s="267" t="s">
        <v>344</v>
      </c>
      <c r="C74" s="60"/>
      <c r="D74" s="65"/>
      <c r="E74" s="315"/>
      <c r="F74" s="332" t="s">
        <v>24</v>
      </c>
      <c r="G74" s="320" t="s">
        <v>24</v>
      </c>
      <c r="H74" s="332" t="s">
        <v>24</v>
      </c>
      <c r="I74" s="326" t="s">
        <v>24</v>
      </c>
      <c r="J74" s="19"/>
      <c r="K74" s="19"/>
      <c r="L74" s="12"/>
      <c r="M74" s="12"/>
      <c r="N74" s="12"/>
      <c r="O74" s="12"/>
      <c r="P74" s="12"/>
    </row>
    <row r="75" spans="1:16" ht="15">
      <c r="A75" s="289" t="s">
        <v>345</v>
      </c>
      <c r="B75" s="290" t="s">
        <v>346</v>
      </c>
      <c r="C75" s="291"/>
      <c r="D75" s="292"/>
      <c r="E75" s="316"/>
      <c r="F75" s="333"/>
      <c r="G75" s="321"/>
      <c r="H75" s="333"/>
      <c r="I75" s="327"/>
      <c r="J75" s="19"/>
      <c r="K75" s="19"/>
      <c r="L75" s="12"/>
      <c r="M75" s="12"/>
      <c r="N75" s="12"/>
      <c r="O75" s="12"/>
      <c r="P75" s="12"/>
    </row>
    <row r="76" spans="1:16" ht="30.75" thickBot="1">
      <c r="A76" s="69" t="s">
        <v>29</v>
      </c>
      <c r="B76" s="268" t="s">
        <v>347</v>
      </c>
      <c r="C76" s="348">
        <f>C59-C63-C67+C70-C71-C73-C74-C75</f>
        <v>-25988.700000000004</v>
      </c>
      <c r="D76" s="46"/>
      <c r="E76" s="317"/>
      <c r="F76" s="334" t="s">
        <v>24</v>
      </c>
      <c r="G76" s="322" t="s">
        <v>24</v>
      </c>
      <c r="H76" s="334" t="s">
        <v>24</v>
      </c>
      <c r="I76" s="328" t="s">
        <v>24</v>
      </c>
      <c r="J76" s="19"/>
      <c r="K76" s="19"/>
      <c r="L76" s="12"/>
      <c r="M76" s="12"/>
      <c r="N76" s="12"/>
      <c r="O76" s="12"/>
      <c r="P76" s="12"/>
    </row>
    <row r="77" spans="1:16" ht="15">
      <c r="A77" s="335"/>
      <c r="B77" s="336"/>
      <c r="C77" s="337"/>
      <c r="D77" s="338"/>
      <c r="E77" s="339"/>
      <c r="F77" s="340"/>
      <c r="G77" s="340"/>
      <c r="H77" s="340"/>
      <c r="I77" s="340"/>
      <c r="J77" s="19"/>
      <c r="K77" s="19"/>
      <c r="L77" s="12"/>
      <c r="M77" s="12"/>
      <c r="N77" s="12"/>
      <c r="O77" s="12"/>
      <c r="P77" s="12"/>
    </row>
    <row r="78" spans="1:16" ht="15">
      <c r="A78" s="335"/>
      <c r="B78" s="336"/>
      <c r="C78" s="337"/>
      <c r="D78" s="338"/>
      <c r="E78" s="339"/>
      <c r="F78" s="340"/>
      <c r="G78" s="340"/>
      <c r="H78" s="340"/>
      <c r="I78" s="340"/>
      <c r="J78" s="19"/>
      <c r="K78" s="19"/>
      <c r="L78" s="12"/>
      <c r="M78" s="12"/>
      <c r="N78" s="12"/>
      <c r="O78" s="12"/>
      <c r="P78" s="12"/>
    </row>
    <row r="79" spans="1:16" ht="15">
      <c r="A79" s="335"/>
      <c r="B79" s="336"/>
      <c r="C79" s="337"/>
      <c r="D79" s="338"/>
      <c r="E79" s="339"/>
      <c r="F79" s="340"/>
      <c r="G79" s="340"/>
      <c r="H79" s="340"/>
      <c r="I79" s="340"/>
      <c r="J79" s="19"/>
      <c r="K79" s="19"/>
      <c r="L79" s="12"/>
      <c r="M79" s="12"/>
      <c r="N79" s="12"/>
      <c r="O79" s="12"/>
      <c r="P79" s="12"/>
    </row>
    <row r="80" spans="1:16" ht="15">
      <c r="A80" s="335"/>
      <c r="B80" s="336"/>
      <c r="C80" s="337"/>
      <c r="D80" s="338"/>
      <c r="E80" s="339"/>
      <c r="F80" s="340"/>
      <c r="G80" s="340"/>
      <c r="H80" s="340"/>
      <c r="I80" s="340"/>
      <c r="J80" s="19"/>
      <c r="K80" s="19"/>
      <c r="L80" s="12"/>
      <c r="M80" s="12"/>
      <c r="N80" s="12"/>
      <c r="O80" s="12"/>
      <c r="P80" s="12"/>
    </row>
    <row r="81" spans="1:16" ht="15">
      <c r="A81" s="335"/>
      <c r="B81" s="336"/>
      <c r="C81" s="337"/>
      <c r="D81" s="338"/>
      <c r="E81" s="339"/>
      <c r="F81" s="340"/>
      <c r="G81" s="340"/>
      <c r="H81" s="340"/>
      <c r="I81" s="340"/>
      <c r="J81" s="19"/>
      <c r="K81" s="19"/>
      <c r="L81" s="12"/>
      <c r="M81" s="12"/>
      <c r="N81" s="12"/>
      <c r="O81" s="12"/>
      <c r="P81" s="12"/>
    </row>
    <row r="82" spans="1:16" ht="15">
      <c r="A82" s="335"/>
      <c r="B82" s="336"/>
      <c r="C82" s="337"/>
      <c r="D82" s="338"/>
      <c r="E82" s="339"/>
      <c r="F82" s="340"/>
      <c r="G82" s="340"/>
      <c r="H82" s="340"/>
      <c r="I82" s="340"/>
      <c r="J82" s="19"/>
      <c r="K82" s="19"/>
      <c r="L82" s="12"/>
      <c r="M82" s="12"/>
      <c r="N82" s="12"/>
      <c r="O82" s="12"/>
      <c r="P82" s="12"/>
    </row>
    <row r="83" spans="1:16" s="211" customFormat="1" ht="15">
      <c r="A83" s="335"/>
      <c r="B83" s="336"/>
      <c r="C83" s="337"/>
      <c r="D83" s="338"/>
      <c r="E83" s="339"/>
      <c r="F83" s="340"/>
      <c r="G83" s="57" t="s">
        <v>318</v>
      </c>
      <c r="H83" s="340"/>
      <c r="I83" s="340"/>
      <c r="J83" s="57"/>
      <c r="K83" s="57"/>
      <c r="L83" s="341"/>
      <c r="M83" s="341"/>
      <c r="N83" s="341"/>
      <c r="O83" s="341"/>
      <c r="P83" s="341"/>
    </row>
    <row r="84" spans="1:16" s="211" customFormat="1" ht="15.75" thickBot="1">
      <c r="A84" s="335"/>
      <c r="B84" s="336"/>
      <c r="C84" s="337"/>
      <c r="D84" s="338"/>
      <c r="E84" s="339"/>
      <c r="F84" s="340"/>
      <c r="G84" s="340"/>
      <c r="H84" s="340"/>
      <c r="I84" s="340"/>
      <c r="J84" s="57"/>
      <c r="K84" s="57"/>
      <c r="L84" s="341"/>
      <c r="M84" s="341"/>
      <c r="N84" s="341"/>
      <c r="O84" s="341"/>
      <c r="P84" s="341"/>
    </row>
    <row r="85" spans="1:16" ht="21.75" customHeight="1" thickBot="1">
      <c r="A85" s="375" t="s">
        <v>276</v>
      </c>
      <c r="B85" s="376"/>
      <c r="C85" s="376"/>
      <c r="D85" s="376"/>
      <c r="E85" s="376"/>
      <c r="F85" s="376"/>
      <c r="G85" s="376"/>
      <c r="H85" s="376"/>
      <c r="I85" s="377"/>
      <c r="J85" s="19"/>
      <c r="K85" s="19"/>
      <c r="L85" s="12"/>
      <c r="M85" s="12"/>
      <c r="N85" s="12"/>
      <c r="O85" s="12"/>
      <c r="P85" s="12"/>
    </row>
    <row r="86" spans="1:16" ht="50.25" customHeight="1" thickBot="1">
      <c r="A86" s="72" t="s">
        <v>30</v>
      </c>
      <c r="B86" s="269" t="s">
        <v>348</v>
      </c>
      <c r="C86" s="34">
        <f>C89+C87-C90+C93</f>
        <v>2965.5999999999995</v>
      </c>
      <c r="D86" s="34">
        <f>D89+D87-D90+D93</f>
        <v>2343.199999999999</v>
      </c>
      <c r="E86" s="34">
        <f>E89+E87-E90+E93</f>
        <v>3982.899999999997</v>
      </c>
      <c r="F86" s="73">
        <f>F89+F87-F90+F93</f>
        <v>1373</v>
      </c>
      <c r="G86" s="74">
        <f>G89+G87-G90+G93</f>
        <v>816.9999999999998</v>
      </c>
      <c r="H86" s="74">
        <f>H87+H89-H90+H93</f>
        <v>616.0999999999996</v>
      </c>
      <c r="I86" s="75">
        <f>I87+I89-I90+I93</f>
        <v>1176.9000000000003</v>
      </c>
      <c r="J86" s="19"/>
      <c r="K86" s="19"/>
      <c r="L86" s="12"/>
      <c r="M86" s="12"/>
      <c r="N86" s="12"/>
      <c r="O86" s="12"/>
      <c r="P86" s="12"/>
    </row>
    <row r="87" spans="1:16" ht="27" customHeight="1">
      <c r="A87" s="76" t="s">
        <v>31</v>
      </c>
      <c r="B87" s="270" t="s">
        <v>349</v>
      </c>
      <c r="C87" s="77"/>
      <c r="D87" s="23">
        <v>319</v>
      </c>
      <c r="E87" s="77">
        <f>E51</f>
        <v>60.1</v>
      </c>
      <c r="F87" s="24"/>
      <c r="G87" s="78">
        <f>G51</f>
        <v>32.5</v>
      </c>
      <c r="H87" s="78">
        <f>H51</f>
        <v>27.7</v>
      </c>
      <c r="I87" s="26"/>
      <c r="J87" s="19"/>
      <c r="K87" s="19"/>
      <c r="L87" s="12"/>
      <c r="M87" s="12"/>
      <c r="N87" s="12"/>
      <c r="O87" s="12"/>
      <c r="P87" s="12"/>
    </row>
    <row r="88" spans="1:16" ht="25.5" customHeight="1">
      <c r="A88" s="59" t="s">
        <v>32</v>
      </c>
      <c r="B88" s="271" t="s">
        <v>350</v>
      </c>
      <c r="C88" s="28" t="s">
        <v>33</v>
      </c>
      <c r="D88" s="80" t="s">
        <v>33</v>
      </c>
      <c r="E88" s="67" t="s">
        <v>33</v>
      </c>
      <c r="F88" s="81" t="s">
        <v>33</v>
      </c>
      <c r="G88" s="82" t="s">
        <v>33</v>
      </c>
      <c r="H88" s="82" t="s">
        <v>33</v>
      </c>
      <c r="I88" s="83" t="s">
        <v>33</v>
      </c>
      <c r="J88" s="19"/>
      <c r="K88" s="19"/>
      <c r="L88" s="12"/>
      <c r="M88" s="12"/>
      <c r="N88" s="12"/>
      <c r="O88" s="12"/>
      <c r="P88" s="12"/>
    </row>
    <row r="89" spans="1:16" ht="42.75">
      <c r="A89" s="59" t="s">
        <v>34</v>
      </c>
      <c r="B89" s="271" t="s">
        <v>351</v>
      </c>
      <c r="C89" s="28">
        <v>9189.8</v>
      </c>
      <c r="D89" s="29">
        <v>9253.3</v>
      </c>
      <c r="E89" s="28">
        <f>SUM(F89:I89)</f>
        <v>16341.099999999999</v>
      </c>
      <c r="F89" s="30">
        <v>5719.4</v>
      </c>
      <c r="G89" s="31">
        <v>3268.2</v>
      </c>
      <c r="H89" s="31">
        <v>2451.2</v>
      </c>
      <c r="I89" s="32">
        <v>4902.3</v>
      </c>
      <c r="J89" s="19"/>
      <c r="K89" s="19"/>
      <c r="L89" s="341"/>
      <c r="M89" s="341"/>
      <c r="N89" s="341"/>
      <c r="O89" s="12"/>
      <c r="P89" s="12"/>
    </row>
    <row r="90" spans="1:16" ht="57.75" thickBot="1">
      <c r="A90" s="84" t="s">
        <v>35</v>
      </c>
      <c r="B90" s="272" t="s">
        <v>352</v>
      </c>
      <c r="C90" s="52">
        <v>6238.9</v>
      </c>
      <c r="D90" s="53">
        <v>7243.3</v>
      </c>
      <c r="E90" s="52">
        <f>SUM(F90:I90)</f>
        <v>12432.5</v>
      </c>
      <c r="F90" s="54">
        <v>4351.4</v>
      </c>
      <c r="G90" s="55">
        <v>2486.5</v>
      </c>
      <c r="H90" s="55">
        <v>1864.9</v>
      </c>
      <c r="I90" s="56">
        <v>3729.7</v>
      </c>
      <c r="J90" s="19"/>
      <c r="K90" s="19"/>
      <c r="L90" s="341"/>
      <c r="M90" s="341"/>
      <c r="N90" s="341"/>
      <c r="O90" s="12"/>
      <c r="P90" s="12"/>
    </row>
    <row r="91" spans="1:16" ht="14.25">
      <c r="A91" s="86" t="s">
        <v>36</v>
      </c>
      <c r="B91" s="258" t="s">
        <v>353</v>
      </c>
      <c r="C91" s="87" t="s">
        <v>37</v>
      </c>
      <c r="D91" s="22"/>
      <c r="E91" s="48"/>
      <c r="F91" s="88"/>
      <c r="G91" s="49"/>
      <c r="H91" s="49"/>
      <c r="I91" s="50"/>
      <c r="J91" s="19"/>
      <c r="K91" s="19"/>
      <c r="L91" s="12"/>
      <c r="M91" s="12"/>
      <c r="N91" s="12"/>
      <c r="O91" s="12"/>
      <c r="P91" s="12"/>
    </row>
    <row r="92" spans="1:16" ht="14.25">
      <c r="A92" s="89" t="s">
        <v>38</v>
      </c>
      <c r="B92" s="67" t="s">
        <v>354</v>
      </c>
      <c r="C92" s="79" t="s">
        <v>33</v>
      </c>
      <c r="D92" s="28"/>
      <c r="E92" s="29"/>
      <c r="F92" s="45"/>
      <c r="G92" s="31"/>
      <c r="H92" s="31"/>
      <c r="I92" s="32"/>
      <c r="J92" s="19"/>
      <c r="K92" s="19"/>
      <c r="L92" s="12"/>
      <c r="M92" s="12"/>
      <c r="N92" s="12"/>
      <c r="O92" s="12"/>
      <c r="P92" s="12"/>
    </row>
    <row r="93" spans="1:16" ht="60" customHeight="1">
      <c r="A93" s="89" t="s">
        <v>277</v>
      </c>
      <c r="B93" s="67" t="s">
        <v>355</v>
      </c>
      <c r="C93" s="79">
        <v>14.7</v>
      </c>
      <c r="D93" s="28">
        <v>14.2</v>
      </c>
      <c r="E93" s="29">
        <v>14.2</v>
      </c>
      <c r="F93" s="45">
        <v>5</v>
      </c>
      <c r="G93" s="31">
        <v>2.8</v>
      </c>
      <c r="H93" s="31">
        <v>2.1</v>
      </c>
      <c r="I93" s="32">
        <v>4.3</v>
      </c>
      <c r="J93" s="19"/>
      <c r="K93" s="19"/>
      <c r="L93" s="12"/>
      <c r="M93" s="12"/>
      <c r="N93" s="12"/>
      <c r="O93" s="12"/>
      <c r="P93" s="12"/>
    </row>
    <row r="94" spans="1:16" ht="60" customHeight="1">
      <c r="A94" s="89" t="s">
        <v>356</v>
      </c>
      <c r="B94" s="67" t="s">
        <v>357</v>
      </c>
      <c r="C94" s="79"/>
      <c r="D94" s="28"/>
      <c r="E94" s="29"/>
      <c r="F94" s="45"/>
      <c r="G94" s="31"/>
      <c r="H94" s="31"/>
      <c r="I94" s="32"/>
      <c r="J94" s="19"/>
      <c r="K94" s="19"/>
      <c r="L94" s="12"/>
      <c r="M94" s="12"/>
      <c r="N94" s="12"/>
      <c r="O94" s="12"/>
      <c r="P94" s="12"/>
    </row>
    <row r="95" spans="1:16" ht="75.75" customHeight="1">
      <c r="A95" s="89" t="s">
        <v>358</v>
      </c>
      <c r="B95" s="67" t="s">
        <v>359</v>
      </c>
      <c r="C95" s="79"/>
      <c r="D95" s="28"/>
      <c r="E95" s="29"/>
      <c r="F95" s="45"/>
      <c r="G95" s="31"/>
      <c r="H95" s="31"/>
      <c r="I95" s="32"/>
      <c r="J95" s="19"/>
      <c r="K95" s="19"/>
      <c r="L95" s="12"/>
      <c r="M95" s="12"/>
      <c r="N95" s="12"/>
      <c r="O95" s="12"/>
      <c r="P95" s="12"/>
    </row>
    <row r="96" spans="1:16" ht="45">
      <c r="A96" s="90" t="s">
        <v>39</v>
      </c>
      <c r="B96" s="273" t="s">
        <v>360</v>
      </c>
      <c r="C96" s="92"/>
      <c r="D96" s="91"/>
      <c r="E96" s="93"/>
      <c r="F96" s="94"/>
      <c r="G96" s="95"/>
      <c r="H96" s="95"/>
      <c r="I96" s="96"/>
      <c r="J96" s="19"/>
      <c r="K96" s="19"/>
      <c r="L96" s="12"/>
      <c r="M96" s="12"/>
      <c r="N96" s="12"/>
      <c r="O96" s="12"/>
      <c r="P96" s="12"/>
    </row>
    <row r="97" spans="1:16" ht="71.25">
      <c r="A97" s="89" t="s">
        <v>40</v>
      </c>
      <c r="B97" s="67" t="s">
        <v>361</v>
      </c>
      <c r="C97" s="79"/>
      <c r="D97" s="28"/>
      <c r="E97" s="29"/>
      <c r="F97" s="45"/>
      <c r="G97" s="31"/>
      <c r="H97" s="31"/>
      <c r="I97" s="32"/>
      <c r="J97" s="19"/>
      <c r="K97" s="19"/>
      <c r="L97" s="12"/>
      <c r="M97" s="12"/>
      <c r="N97" s="12"/>
      <c r="O97" s="12"/>
      <c r="P97" s="12"/>
    </row>
    <row r="98" spans="1:16" ht="28.5">
      <c r="A98" s="89" t="s">
        <v>41</v>
      </c>
      <c r="B98" s="67" t="s">
        <v>362</v>
      </c>
      <c r="C98" s="79"/>
      <c r="D98" s="28"/>
      <c r="E98" s="29"/>
      <c r="F98" s="45"/>
      <c r="G98" s="31"/>
      <c r="H98" s="31"/>
      <c r="I98" s="32"/>
      <c r="J98" s="19"/>
      <c r="K98" s="19"/>
      <c r="L98" s="12"/>
      <c r="M98" s="12"/>
      <c r="N98" s="12"/>
      <c r="O98" s="12"/>
      <c r="P98" s="12"/>
    </row>
    <row r="99" spans="1:16" ht="14.25">
      <c r="A99" s="89" t="s">
        <v>42</v>
      </c>
      <c r="B99" s="67" t="s">
        <v>363</v>
      </c>
      <c r="C99" s="79"/>
      <c r="D99" s="28"/>
      <c r="E99" s="29"/>
      <c r="F99" s="45"/>
      <c r="G99" s="31"/>
      <c r="H99" s="31"/>
      <c r="I99" s="32"/>
      <c r="J99" s="19"/>
      <c r="K99" s="19"/>
      <c r="L99" s="12"/>
      <c r="M99" s="12"/>
      <c r="N99" s="12"/>
      <c r="O99" s="12"/>
      <c r="P99" s="12"/>
    </row>
    <row r="100" spans="1:16" ht="45">
      <c r="A100" s="97" t="s">
        <v>43</v>
      </c>
      <c r="B100" s="267" t="s">
        <v>364</v>
      </c>
      <c r="C100" s="98">
        <f aca="true" t="shared" si="7" ref="C100:I100">C101+C102</f>
        <v>3512.6</v>
      </c>
      <c r="D100" s="62">
        <f t="shared" si="7"/>
        <v>4136.1</v>
      </c>
      <c r="E100" s="60">
        <f t="shared" si="7"/>
        <v>3817.4764800000003</v>
      </c>
      <c r="F100" s="99">
        <f t="shared" si="7"/>
        <v>989.8499999999999</v>
      </c>
      <c r="G100" s="63">
        <f t="shared" si="7"/>
        <v>930.95</v>
      </c>
      <c r="H100" s="63">
        <f t="shared" si="7"/>
        <v>919</v>
      </c>
      <c r="I100" s="64">
        <f t="shared" si="7"/>
        <v>977.8</v>
      </c>
      <c r="J100" s="19"/>
      <c r="K100" s="19"/>
      <c r="L100" s="12"/>
      <c r="M100" s="12"/>
      <c r="N100" s="12"/>
      <c r="O100" s="12"/>
      <c r="P100" s="12"/>
    </row>
    <row r="101" spans="1:16" ht="28.5">
      <c r="A101" s="100" t="s">
        <v>44</v>
      </c>
      <c r="B101" s="67" t="s">
        <v>365</v>
      </c>
      <c r="C101" s="79">
        <v>3447.9</v>
      </c>
      <c r="D101" s="28">
        <v>3705.3</v>
      </c>
      <c r="E101" s="29">
        <f>E143*33.2%</f>
        <v>3419.8656</v>
      </c>
      <c r="F101" s="45">
        <v>850.65</v>
      </c>
      <c r="G101" s="31">
        <v>851.45</v>
      </c>
      <c r="H101" s="31">
        <v>859.4</v>
      </c>
      <c r="I101" s="32">
        <v>858.5</v>
      </c>
      <c r="J101" s="19"/>
      <c r="K101" s="19"/>
      <c r="L101" s="12"/>
      <c r="M101" s="12"/>
      <c r="N101" s="12"/>
      <c r="O101" s="12"/>
      <c r="P101" s="12"/>
    </row>
    <row r="102" spans="1:16" ht="28.5">
      <c r="A102" s="89" t="s">
        <v>45</v>
      </c>
      <c r="B102" s="67" t="s">
        <v>366</v>
      </c>
      <c r="C102" s="79">
        <v>64.7</v>
      </c>
      <c r="D102" s="28">
        <v>430.8</v>
      </c>
      <c r="E102" s="29">
        <f>E143*3.86%</f>
        <v>397.61087999999995</v>
      </c>
      <c r="F102" s="45">
        <v>139.2</v>
      </c>
      <c r="G102" s="31">
        <v>79.5</v>
      </c>
      <c r="H102" s="31">
        <v>59.6</v>
      </c>
      <c r="I102" s="32">
        <v>119.3</v>
      </c>
      <c r="J102" s="19"/>
      <c r="K102" s="19"/>
      <c r="L102" s="12"/>
      <c r="M102" s="12"/>
      <c r="N102" s="12"/>
      <c r="O102" s="12"/>
      <c r="P102" s="12"/>
    </row>
    <row r="103" spans="1:16" ht="30">
      <c r="A103" s="97" t="s">
        <v>46</v>
      </c>
      <c r="B103" s="267" t="s">
        <v>367</v>
      </c>
      <c r="C103" s="98">
        <f>C104+C105</f>
        <v>1452.9</v>
      </c>
      <c r="D103" s="62">
        <f>D104+D105</f>
        <v>1730.1999999999998</v>
      </c>
      <c r="E103" s="62">
        <f>E104+E105</f>
        <v>1601.1999999999998</v>
      </c>
      <c r="F103" s="99">
        <f>SUM(F104:F105)</f>
        <v>560.4399999999999</v>
      </c>
      <c r="G103" s="63">
        <f>SUM(G104:G105)</f>
        <v>320.23</v>
      </c>
      <c r="H103" s="63">
        <f>SUM(H104:H105)</f>
        <v>240.20000000000002</v>
      </c>
      <c r="I103" s="64">
        <f>SUM(I104:I105)</f>
        <v>480.3</v>
      </c>
      <c r="J103" s="19"/>
      <c r="K103" s="19"/>
      <c r="L103" s="12"/>
      <c r="M103" s="12"/>
      <c r="N103" s="12"/>
      <c r="O103" s="12"/>
      <c r="P103" s="12"/>
    </row>
    <row r="104" spans="1:16" ht="30.75" customHeight="1">
      <c r="A104" s="202" t="s">
        <v>460</v>
      </c>
      <c r="B104" s="265" t="s">
        <v>368</v>
      </c>
      <c r="C104" s="192">
        <v>55.5</v>
      </c>
      <c r="D104" s="112">
        <v>56.1</v>
      </c>
      <c r="E104" s="191">
        <v>56.1</v>
      </c>
      <c r="F104" s="94">
        <v>19.64</v>
      </c>
      <c r="G104" s="95">
        <v>11.23</v>
      </c>
      <c r="H104" s="95">
        <v>8.4</v>
      </c>
      <c r="I104" s="96">
        <v>16.8</v>
      </c>
      <c r="J104" s="19"/>
      <c r="K104" s="19"/>
      <c r="L104" s="12"/>
      <c r="M104" s="12"/>
      <c r="N104" s="12"/>
      <c r="O104" s="12"/>
      <c r="P104" s="12"/>
    </row>
    <row r="105" spans="1:16" ht="29.25" thickBot="1">
      <c r="A105" s="206" t="s">
        <v>370</v>
      </c>
      <c r="B105" s="266" t="s">
        <v>369</v>
      </c>
      <c r="C105" s="197">
        <v>1397.4</v>
      </c>
      <c r="D105" s="163">
        <v>1674.1</v>
      </c>
      <c r="E105" s="196">
        <f>SUM(F105:I105)</f>
        <v>1545.1</v>
      </c>
      <c r="F105" s="203">
        <v>540.8</v>
      </c>
      <c r="G105" s="204">
        <v>309</v>
      </c>
      <c r="H105" s="204">
        <v>231.8</v>
      </c>
      <c r="I105" s="205">
        <v>463.5</v>
      </c>
      <c r="J105" s="19"/>
      <c r="K105" s="19"/>
      <c r="L105" s="12"/>
      <c r="M105" s="12"/>
      <c r="N105" s="12"/>
      <c r="O105" s="12"/>
      <c r="P105" s="12"/>
    </row>
    <row r="106" spans="1:16" ht="14.25">
      <c r="A106" s="101"/>
      <c r="B106" s="274"/>
      <c r="C106" s="102"/>
      <c r="D106" s="102"/>
      <c r="E106" s="102"/>
      <c r="F106" s="103"/>
      <c r="G106" s="103"/>
      <c r="H106" s="103"/>
      <c r="I106" s="103"/>
      <c r="J106" s="19"/>
      <c r="K106" s="19"/>
      <c r="L106" s="12"/>
      <c r="M106" s="12"/>
      <c r="N106" s="12"/>
      <c r="O106" s="12"/>
      <c r="P106" s="12"/>
    </row>
    <row r="107" spans="1:16" ht="15">
      <c r="A107" s="104"/>
      <c r="B107" s="275"/>
      <c r="C107" s="105"/>
      <c r="D107" s="105"/>
      <c r="E107" s="105"/>
      <c r="F107" s="103"/>
      <c r="G107" s="103"/>
      <c r="H107" s="103"/>
      <c r="I107" s="103"/>
      <c r="J107" s="19"/>
      <c r="K107" s="19"/>
      <c r="L107" s="12"/>
      <c r="M107" s="12"/>
      <c r="N107" s="12"/>
      <c r="O107" s="12"/>
      <c r="P107" s="12"/>
    </row>
    <row r="108" spans="1:16" ht="15">
      <c r="A108" s="106"/>
      <c r="B108" s="275"/>
      <c r="C108" s="105"/>
      <c r="D108" s="105"/>
      <c r="E108" s="105"/>
      <c r="F108" s="103"/>
      <c r="G108" s="103"/>
      <c r="H108" s="103"/>
      <c r="I108" s="103"/>
      <c r="J108" s="19"/>
      <c r="K108" s="19"/>
      <c r="L108" s="12"/>
      <c r="M108" s="12"/>
      <c r="N108" s="12"/>
      <c r="O108" s="12"/>
      <c r="P108" s="12"/>
    </row>
    <row r="109" spans="1:16" ht="15">
      <c r="A109" s="107" t="s">
        <v>79</v>
      </c>
      <c r="B109" s="275"/>
      <c r="C109" s="105"/>
      <c r="D109" s="105"/>
      <c r="E109" s="105"/>
      <c r="F109" s="103"/>
      <c r="G109" s="103"/>
      <c r="H109" s="103"/>
      <c r="I109" s="103"/>
      <c r="J109" s="19"/>
      <c r="K109" s="19"/>
      <c r="L109" s="12"/>
      <c r="M109" s="12"/>
      <c r="N109" s="12"/>
      <c r="O109" s="12"/>
      <c r="P109" s="12"/>
    </row>
    <row r="110" spans="1:16" ht="14.25">
      <c r="A110" s="108" t="s">
        <v>47</v>
      </c>
      <c r="B110" s="275"/>
      <c r="C110" s="105"/>
      <c r="D110" s="105"/>
      <c r="E110" s="105"/>
      <c r="F110" s="103"/>
      <c r="G110" s="103"/>
      <c r="H110" s="103"/>
      <c r="I110" s="103"/>
      <c r="J110" s="19"/>
      <c r="K110" s="19"/>
      <c r="L110" s="12"/>
      <c r="M110" s="12"/>
      <c r="N110" s="12"/>
      <c r="O110" s="12"/>
      <c r="P110" s="12"/>
    </row>
    <row r="111" spans="1:16" ht="14.25">
      <c r="A111" s="108"/>
      <c r="B111" s="275"/>
      <c r="C111" s="105"/>
      <c r="D111" s="105"/>
      <c r="E111" s="105"/>
      <c r="F111" s="103"/>
      <c r="G111" s="103"/>
      <c r="H111" s="103"/>
      <c r="I111" s="103"/>
      <c r="J111" s="19"/>
      <c r="K111" s="19"/>
      <c r="L111" s="12"/>
      <c r="M111" s="12"/>
      <c r="N111" s="12"/>
      <c r="O111" s="12"/>
      <c r="P111" s="12"/>
    </row>
    <row r="112" spans="1:16" ht="15">
      <c r="A112" s="107"/>
      <c r="B112" s="275"/>
      <c r="C112" s="105"/>
      <c r="D112" s="105"/>
      <c r="E112" s="105"/>
      <c r="F112" s="103"/>
      <c r="G112" s="103"/>
      <c r="H112" s="103"/>
      <c r="I112" s="103"/>
      <c r="J112" s="19"/>
      <c r="K112" s="19"/>
      <c r="L112" s="12"/>
      <c r="M112" s="12"/>
      <c r="N112" s="12"/>
      <c r="O112" s="12"/>
      <c r="P112" s="12"/>
    </row>
    <row r="113" spans="1:16" ht="15">
      <c r="A113" s="107" t="s">
        <v>48</v>
      </c>
      <c r="B113" s="275"/>
      <c r="C113" s="105"/>
      <c r="D113" s="105"/>
      <c r="E113" s="105"/>
      <c r="F113" s="103"/>
      <c r="G113" s="103"/>
      <c r="H113" s="103"/>
      <c r="I113" s="103"/>
      <c r="J113" s="19"/>
      <c r="K113" s="19"/>
      <c r="L113" s="12"/>
      <c r="M113" s="12"/>
      <c r="N113" s="12"/>
      <c r="O113" s="12"/>
      <c r="P113" s="12"/>
    </row>
    <row r="114" spans="1:16" ht="15">
      <c r="A114" s="107" t="s">
        <v>49</v>
      </c>
      <c r="B114" s="275"/>
      <c r="C114" s="105"/>
      <c r="D114" s="105"/>
      <c r="E114" s="105"/>
      <c r="F114" s="103"/>
      <c r="G114" s="103"/>
      <c r="H114" s="103"/>
      <c r="I114" s="103"/>
      <c r="J114" s="19"/>
      <c r="K114" s="19"/>
      <c r="L114" s="12"/>
      <c r="M114" s="12"/>
      <c r="N114" s="12"/>
      <c r="O114" s="12"/>
      <c r="P114" s="12"/>
    </row>
    <row r="115" spans="1:16" ht="15">
      <c r="A115" s="107"/>
      <c r="B115" s="275"/>
      <c r="C115" s="105"/>
      <c r="D115" s="105"/>
      <c r="E115" s="105"/>
      <c r="F115" s="103"/>
      <c r="G115" s="103"/>
      <c r="H115" s="103"/>
      <c r="I115" s="103"/>
      <c r="J115" s="19"/>
      <c r="K115" s="19"/>
      <c r="L115" s="12"/>
      <c r="M115" s="12"/>
      <c r="N115" s="12"/>
      <c r="O115" s="12"/>
      <c r="P115" s="12"/>
    </row>
    <row r="116" spans="1:16" ht="15">
      <c r="A116" s="107"/>
      <c r="B116" s="275"/>
      <c r="C116" s="105"/>
      <c r="D116" s="105"/>
      <c r="E116" s="105"/>
      <c r="F116" s="103"/>
      <c r="G116" s="103"/>
      <c r="H116" s="103"/>
      <c r="I116" s="103"/>
      <c r="J116" s="19"/>
      <c r="K116" s="19"/>
      <c r="L116" s="12"/>
      <c r="M116" s="12"/>
      <c r="N116" s="12"/>
      <c r="O116" s="12"/>
      <c r="P116" s="12"/>
    </row>
    <row r="117" spans="1:16" ht="15">
      <c r="A117" s="107"/>
      <c r="B117" s="275"/>
      <c r="C117" s="105"/>
      <c r="D117" s="105"/>
      <c r="E117" s="105"/>
      <c r="F117" s="103"/>
      <c r="G117" s="103"/>
      <c r="H117" s="103"/>
      <c r="I117" s="103"/>
      <c r="J117" s="19"/>
      <c r="K117" s="19"/>
      <c r="L117" s="12"/>
      <c r="M117" s="12"/>
      <c r="N117" s="12"/>
      <c r="O117" s="12"/>
      <c r="P117" s="12"/>
    </row>
    <row r="118" spans="1:16" ht="15">
      <c r="A118" s="107"/>
      <c r="B118" s="275"/>
      <c r="C118" s="105"/>
      <c r="D118" s="105"/>
      <c r="E118" s="105"/>
      <c r="F118" s="103"/>
      <c r="G118" s="103"/>
      <c r="H118" s="103"/>
      <c r="I118" s="103"/>
      <c r="J118" s="19"/>
      <c r="K118" s="19"/>
      <c r="L118" s="12"/>
      <c r="M118" s="12"/>
      <c r="N118" s="12"/>
      <c r="O118" s="12"/>
      <c r="P118" s="12"/>
    </row>
    <row r="119" spans="1:16" ht="15">
      <c r="A119" s="107"/>
      <c r="B119" s="275"/>
      <c r="C119" s="105"/>
      <c r="D119" s="105"/>
      <c r="E119" s="105"/>
      <c r="F119" s="103"/>
      <c r="G119" s="103"/>
      <c r="H119" s="103"/>
      <c r="I119" s="103"/>
      <c r="J119" s="19"/>
      <c r="K119" s="19"/>
      <c r="L119" s="12"/>
      <c r="M119" s="12"/>
      <c r="N119" s="12"/>
      <c r="O119" s="12"/>
      <c r="P119" s="12"/>
    </row>
    <row r="120" spans="1:16" ht="15">
      <c r="A120" s="107"/>
      <c r="B120" s="275"/>
      <c r="C120" s="105"/>
      <c r="D120" s="105"/>
      <c r="E120" s="105"/>
      <c r="F120" s="103"/>
      <c r="G120" s="103"/>
      <c r="H120" s="103"/>
      <c r="I120" s="103"/>
      <c r="J120" s="19"/>
      <c r="K120" s="19"/>
      <c r="L120" s="12"/>
      <c r="M120" s="12"/>
      <c r="N120" s="12"/>
      <c r="O120" s="12"/>
      <c r="P120" s="12"/>
    </row>
    <row r="121" spans="1:16" ht="15">
      <c r="A121" s="107"/>
      <c r="B121" s="275"/>
      <c r="C121" s="105"/>
      <c r="D121" s="105"/>
      <c r="E121" s="105"/>
      <c r="F121" s="103"/>
      <c r="G121" s="103"/>
      <c r="H121" s="103"/>
      <c r="I121" s="103"/>
      <c r="J121" s="19"/>
      <c r="K121" s="19"/>
      <c r="L121" s="12"/>
      <c r="M121" s="12"/>
      <c r="N121" s="12"/>
      <c r="O121" s="12"/>
      <c r="P121" s="12"/>
    </row>
    <row r="122" spans="1:16" ht="15">
      <c r="A122" s="107"/>
      <c r="B122" s="275"/>
      <c r="C122" s="105"/>
      <c r="D122" s="105"/>
      <c r="E122" s="105"/>
      <c r="F122" s="103"/>
      <c r="G122" s="103"/>
      <c r="H122" s="103"/>
      <c r="I122" s="103"/>
      <c r="J122" s="19"/>
      <c r="K122" s="19"/>
      <c r="L122" s="12"/>
      <c r="M122" s="12"/>
      <c r="N122" s="12"/>
      <c r="O122" s="12"/>
      <c r="P122" s="12"/>
    </row>
    <row r="123" spans="1:16" ht="15">
      <c r="A123" s="107"/>
      <c r="B123" s="275"/>
      <c r="C123" s="105"/>
      <c r="D123" s="105"/>
      <c r="E123" s="105"/>
      <c r="F123" s="103"/>
      <c r="G123" s="103"/>
      <c r="H123" s="103"/>
      <c r="I123" s="103"/>
      <c r="J123" s="19"/>
      <c r="K123" s="19"/>
      <c r="L123" s="12"/>
      <c r="M123" s="12"/>
      <c r="N123" s="12"/>
      <c r="O123" s="12"/>
      <c r="P123" s="12"/>
    </row>
    <row r="124" spans="1:16" ht="15">
      <c r="A124" s="107"/>
      <c r="B124" s="275"/>
      <c r="C124" s="105"/>
      <c r="D124" s="105"/>
      <c r="E124" s="105"/>
      <c r="F124" s="103"/>
      <c r="G124" s="103"/>
      <c r="H124" s="103"/>
      <c r="I124" s="103"/>
      <c r="J124" s="19"/>
      <c r="K124" s="19"/>
      <c r="L124" s="12"/>
      <c r="M124" s="12"/>
      <c r="N124" s="12"/>
      <c r="O124" s="12"/>
      <c r="P124" s="12"/>
    </row>
    <row r="125" spans="1:16" ht="15">
      <c r="A125" s="107"/>
      <c r="B125" s="275"/>
      <c r="C125" s="105"/>
      <c r="D125" s="105"/>
      <c r="E125" s="105"/>
      <c r="F125" s="103"/>
      <c r="G125" s="103"/>
      <c r="H125" s="103"/>
      <c r="I125" s="103"/>
      <c r="J125" s="19"/>
      <c r="K125" s="19"/>
      <c r="L125" s="12"/>
      <c r="M125" s="12"/>
      <c r="N125" s="12"/>
      <c r="O125" s="12"/>
      <c r="P125" s="12"/>
    </row>
    <row r="126" spans="1:16" ht="15">
      <c r="A126" s="107"/>
      <c r="B126" s="275"/>
      <c r="C126" s="105"/>
      <c r="D126" s="105"/>
      <c r="E126" s="105"/>
      <c r="F126" s="103"/>
      <c r="G126" s="103"/>
      <c r="H126" s="103"/>
      <c r="I126" s="103"/>
      <c r="J126" s="19"/>
      <c r="K126" s="19"/>
      <c r="L126" s="12"/>
      <c r="M126" s="12"/>
      <c r="N126" s="12"/>
      <c r="O126" s="12"/>
      <c r="P126" s="12"/>
    </row>
    <row r="127" spans="1:16" ht="15">
      <c r="A127" s="107"/>
      <c r="B127" s="275"/>
      <c r="C127" s="105"/>
      <c r="D127" s="105"/>
      <c r="E127" s="105"/>
      <c r="F127" s="103"/>
      <c r="G127" s="103"/>
      <c r="H127" s="103"/>
      <c r="I127" s="103"/>
      <c r="J127" s="19"/>
      <c r="K127" s="19"/>
      <c r="L127" s="12"/>
      <c r="M127" s="12"/>
      <c r="N127" s="12"/>
      <c r="O127" s="12"/>
      <c r="P127" s="12"/>
    </row>
    <row r="128" spans="1:16" ht="15">
      <c r="A128" s="107"/>
      <c r="B128" s="275"/>
      <c r="C128" s="105"/>
      <c r="D128" s="105"/>
      <c r="E128" s="105"/>
      <c r="F128" s="103"/>
      <c r="G128" s="103"/>
      <c r="H128" s="103"/>
      <c r="I128" s="103"/>
      <c r="J128" s="19"/>
      <c r="K128" s="19"/>
      <c r="L128" s="12"/>
      <c r="M128" s="12"/>
      <c r="N128" s="12"/>
      <c r="O128" s="12"/>
      <c r="P128" s="12"/>
    </row>
    <row r="129" spans="1:16" ht="15">
      <c r="A129" s="107"/>
      <c r="B129" s="275"/>
      <c r="C129" s="105"/>
      <c r="D129" s="105"/>
      <c r="E129" s="105"/>
      <c r="F129" s="103"/>
      <c r="G129" s="103"/>
      <c r="H129" s="103"/>
      <c r="I129" s="103"/>
      <c r="J129" s="19"/>
      <c r="K129" s="19"/>
      <c r="L129" s="12"/>
      <c r="M129" s="12"/>
      <c r="N129" s="12"/>
      <c r="O129" s="12"/>
      <c r="P129" s="12"/>
    </row>
    <row r="130" spans="1:16" ht="15">
      <c r="A130" s="107"/>
      <c r="B130" s="275"/>
      <c r="C130" s="105"/>
      <c r="D130" s="105"/>
      <c r="E130" s="105"/>
      <c r="F130" s="103"/>
      <c r="G130" s="103"/>
      <c r="H130" s="103"/>
      <c r="I130" s="103"/>
      <c r="J130" s="19"/>
      <c r="K130" s="19"/>
      <c r="L130" s="12"/>
      <c r="M130" s="12"/>
      <c r="N130" s="12"/>
      <c r="O130" s="12"/>
      <c r="P130" s="12"/>
    </row>
    <row r="131" spans="1:16" ht="15">
      <c r="A131" s="107"/>
      <c r="B131" s="275"/>
      <c r="C131" s="105"/>
      <c r="D131" s="105"/>
      <c r="E131" s="105"/>
      <c r="F131" s="103"/>
      <c r="G131" s="103"/>
      <c r="H131" s="103"/>
      <c r="I131" s="103"/>
      <c r="J131" s="19"/>
      <c r="K131" s="19"/>
      <c r="L131" s="12"/>
      <c r="M131" s="12"/>
      <c r="N131" s="12"/>
      <c r="O131" s="12"/>
      <c r="P131" s="12"/>
    </row>
    <row r="132" spans="1:16" ht="15">
      <c r="A132" s="107"/>
      <c r="B132" s="275"/>
      <c r="C132" s="105"/>
      <c r="D132" s="105"/>
      <c r="E132" s="105"/>
      <c r="F132" s="103"/>
      <c r="G132" s="103"/>
      <c r="H132" s="103"/>
      <c r="I132" s="103"/>
      <c r="J132" s="19"/>
      <c r="K132" s="19"/>
      <c r="L132" s="12"/>
      <c r="M132" s="12"/>
      <c r="N132" s="12"/>
      <c r="O132" s="12"/>
      <c r="P132" s="12"/>
    </row>
    <row r="133" spans="1:16" ht="15">
      <c r="A133" s="107"/>
      <c r="B133" s="275"/>
      <c r="C133" s="105"/>
      <c r="D133" s="105"/>
      <c r="E133" s="105"/>
      <c r="F133" s="103"/>
      <c r="G133" s="103"/>
      <c r="H133" s="103"/>
      <c r="I133" s="109"/>
      <c r="J133" s="19"/>
      <c r="K133" s="19"/>
      <c r="L133" s="12"/>
      <c r="M133" s="12"/>
      <c r="N133" s="12"/>
      <c r="O133" s="12"/>
      <c r="P133" s="12"/>
    </row>
    <row r="134" spans="1:16" ht="14.25">
      <c r="A134" s="12"/>
      <c r="B134" s="275"/>
      <c r="C134" s="105"/>
      <c r="D134" s="105"/>
      <c r="E134" s="105"/>
      <c r="F134" s="103"/>
      <c r="G134" s="12"/>
      <c r="H134" s="103"/>
      <c r="J134" s="19"/>
      <c r="K134" s="19"/>
      <c r="L134" s="12"/>
      <c r="M134" s="12"/>
      <c r="N134" s="12"/>
      <c r="O134" s="12"/>
      <c r="P134" s="12"/>
    </row>
    <row r="135" spans="1:16" ht="14.25">
      <c r="A135" s="12"/>
      <c r="B135" s="275"/>
      <c r="C135" s="105"/>
      <c r="D135" s="105"/>
      <c r="E135" s="105"/>
      <c r="F135" s="103"/>
      <c r="G135" s="12"/>
      <c r="H135" s="103"/>
      <c r="I135" s="109" t="s">
        <v>50</v>
      </c>
      <c r="J135" s="19"/>
      <c r="K135" s="19"/>
      <c r="L135" s="12"/>
      <c r="M135" s="12"/>
      <c r="N135" s="12"/>
      <c r="O135" s="12"/>
      <c r="P135" s="12"/>
    </row>
    <row r="136" spans="1:16" ht="15.75" thickBot="1">
      <c r="A136" s="104"/>
      <c r="B136" s="275"/>
      <c r="C136" s="105"/>
      <c r="D136" s="105"/>
      <c r="E136" s="105"/>
      <c r="F136" s="103"/>
      <c r="G136" s="103"/>
      <c r="H136" s="103"/>
      <c r="I136" s="103"/>
      <c r="J136" s="19"/>
      <c r="K136" s="19"/>
      <c r="L136" s="12"/>
      <c r="M136" s="12"/>
      <c r="N136" s="12"/>
      <c r="O136" s="12"/>
      <c r="P136" s="12"/>
    </row>
    <row r="137" spans="1:16" ht="15.75" thickBot="1">
      <c r="A137" s="369" t="s">
        <v>278</v>
      </c>
      <c r="B137" s="370"/>
      <c r="C137" s="370"/>
      <c r="D137" s="370"/>
      <c r="E137" s="370"/>
      <c r="F137" s="371"/>
      <c r="G137" s="371"/>
      <c r="H137" s="371"/>
      <c r="I137" s="372"/>
      <c r="J137" s="19"/>
      <c r="K137" s="19"/>
      <c r="L137" s="12"/>
      <c r="M137" s="12"/>
      <c r="N137" s="12"/>
      <c r="O137" s="12"/>
      <c r="P137" s="12"/>
    </row>
    <row r="138" spans="1:19" ht="12.75">
      <c r="A138" s="379"/>
      <c r="B138" s="387" t="s">
        <v>85</v>
      </c>
      <c r="C138" s="362" t="s">
        <v>467</v>
      </c>
      <c r="D138" s="362" t="s">
        <v>279</v>
      </c>
      <c r="E138" s="362" t="s">
        <v>87</v>
      </c>
      <c r="F138" s="381" t="s">
        <v>82</v>
      </c>
      <c r="G138" s="383" t="s">
        <v>88</v>
      </c>
      <c r="H138" s="383" t="s">
        <v>89</v>
      </c>
      <c r="I138" s="385" t="s">
        <v>90</v>
      </c>
      <c r="J138" s="19"/>
      <c r="K138" s="19"/>
      <c r="L138" s="12"/>
      <c r="M138" s="12"/>
      <c r="N138" s="12"/>
      <c r="O138" s="12"/>
      <c r="P138" s="419"/>
      <c r="Q138" s="419"/>
      <c r="R138" s="419"/>
      <c r="S138" s="419"/>
    </row>
    <row r="139" spans="1:19" ht="55.5" customHeight="1" thickBot="1">
      <c r="A139" s="380"/>
      <c r="B139" s="388"/>
      <c r="C139" s="363"/>
      <c r="D139" s="363"/>
      <c r="E139" s="363"/>
      <c r="F139" s="382"/>
      <c r="G139" s="384"/>
      <c r="H139" s="384"/>
      <c r="I139" s="386"/>
      <c r="J139" s="19"/>
      <c r="K139" s="19"/>
      <c r="L139" s="12"/>
      <c r="M139" s="12"/>
      <c r="N139" s="12"/>
      <c r="O139" s="12"/>
      <c r="P139" s="12"/>
      <c r="S139" s="12"/>
    </row>
    <row r="140" spans="1:19" ht="30.75" thickBot="1">
      <c r="A140" s="110" t="s">
        <v>51</v>
      </c>
      <c r="B140" s="276" t="s">
        <v>64</v>
      </c>
      <c r="C140" s="111">
        <f>C141+C142</f>
        <v>47064.2</v>
      </c>
      <c r="D140" s="111">
        <f aca="true" t="shared" si="8" ref="D140:I140">D141+D142</f>
        <v>44654.700000000004</v>
      </c>
      <c r="E140" s="111">
        <f t="shared" si="8"/>
        <v>60757.1</v>
      </c>
      <c r="F140" s="111">
        <f t="shared" si="8"/>
        <v>28139.1</v>
      </c>
      <c r="G140" s="111">
        <f t="shared" si="8"/>
        <v>5191</v>
      </c>
      <c r="H140" s="111">
        <f t="shared" si="8"/>
        <v>2906.1</v>
      </c>
      <c r="I140" s="111">
        <f t="shared" si="8"/>
        <v>24520.9</v>
      </c>
      <c r="J140" s="19"/>
      <c r="K140" s="19"/>
      <c r="L140" s="201"/>
      <c r="M140" s="12"/>
      <c r="N140" s="12"/>
      <c r="O140" s="12"/>
      <c r="P140" s="245"/>
      <c r="Q140" s="243"/>
      <c r="R140" s="243"/>
      <c r="S140" s="243"/>
    </row>
    <row r="141" spans="1:19" ht="28.5">
      <c r="A141" s="100" t="s">
        <v>52</v>
      </c>
      <c r="B141" s="265" t="s">
        <v>53</v>
      </c>
      <c r="C141" s="112">
        <v>1891.5</v>
      </c>
      <c r="D141" s="112">
        <v>1864.3</v>
      </c>
      <c r="E141" s="112">
        <f>SUM(F141:I141)</f>
        <v>2372.2</v>
      </c>
      <c r="F141" s="113">
        <v>315.8</v>
      </c>
      <c r="G141" s="114">
        <v>293.8</v>
      </c>
      <c r="H141" s="115">
        <v>737.1</v>
      </c>
      <c r="I141" s="116">
        <v>1025.5</v>
      </c>
      <c r="J141" s="19"/>
      <c r="K141" s="19"/>
      <c r="L141" s="12"/>
      <c r="M141" s="200"/>
      <c r="N141" s="12"/>
      <c r="O141" s="12"/>
      <c r="P141" s="245"/>
      <c r="Q141" s="243"/>
      <c r="R141" s="243"/>
      <c r="S141" s="243"/>
    </row>
    <row r="142" spans="1:19" ht="28.5">
      <c r="A142" s="100" t="s">
        <v>55</v>
      </c>
      <c r="B142" s="265" t="s">
        <v>54</v>
      </c>
      <c r="C142" s="112">
        <v>45172.7</v>
      </c>
      <c r="D142" s="112">
        <v>42790.4</v>
      </c>
      <c r="E142" s="112">
        <f>SUM(F142:I142)</f>
        <v>58384.9</v>
      </c>
      <c r="F142" s="113">
        <v>27823.3</v>
      </c>
      <c r="G142" s="114">
        <v>4897.2</v>
      </c>
      <c r="H142" s="115">
        <v>2169</v>
      </c>
      <c r="I142" s="116">
        <v>23495.4</v>
      </c>
      <c r="J142" s="19"/>
      <c r="K142" s="19"/>
      <c r="L142" s="12"/>
      <c r="M142" s="200"/>
      <c r="N142" s="12"/>
      <c r="O142" s="12"/>
      <c r="P142" s="245"/>
      <c r="Q142" s="243"/>
      <c r="R142" s="243"/>
      <c r="S142" s="243"/>
    </row>
    <row r="143" spans="1:16" ht="30" customHeight="1">
      <c r="A143" s="117" t="s">
        <v>56</v>
      </c>
      <c r="B143" s="273" t="s">
        <v>65</v>
      </c>
      <c r="C143" s="91">
        <v>9663.2</v>
      </c>
      <c r="D143" s="91">
        <v>11160.4</v>
      </c>
      <c r="E143" s="91">
        <f>SUM(F143:I143)</f>
        <v>10300.8</v>
      </c>
      <c r="F143" s="118">
        <v>2670.6</v>
      </c>
      <c r="G143" s="119">
        <v>2512.2</v>
      </c>
      <c r="H143" s="120">
        <v>2479.8</v>
      </c>
      <c r="I143" s="121">
        <v>2638.2</v>
      </c>
      <c r="J143" s="19"/>
      <c r="K143" s="19"/>
      <c r="L143" s="12"/>
      <c r="M143" s="12"/>
      <c r="N143" s="12"/>
      <c r="O143" s="12"/>
      <c r="P143" s="12"/>
    </row>
    <row r="144" spans="1:16" ht="32.25" customHeight="1">
      <c r="A144" s="117" t="s">
        <v>57</v>
      </c>
      <c r="B144" s="273" t="s">
        <v>66</v>
      </c>
      <c r="C144" s="91">
        <v>3501.5</v>
      </c>
      <c r="D144" s="91">
        <v>4136.1</v>
      </c>
      <c r="E144" s="91">
        <f>SUM(F144:I144)</f>
        <v>3817.5</v>
      </c>
      <c r="F144" s="118">
        <v>989.8</v>
      </c>
      <c r="G144" s="119">
        <v>931</v>
      </c>
      <c r="H144" s="120">
        <v>919</v>
      </c>
      <c r="I144" s="121">
        <v>977.7</v>
      </c>
      <c r="J144" s="19"/>
      <c r="K144" s="19"/>
      <c r="L144" s="12"/>
      <c r="M144" s="12"/>
      <c r="N144" s="12"/>
      <c r="O144" s="12"/>
      <c r="P144" s="12"/>
    </row>
    <row r="145" spans="1:16" ht="28.5" customHeight="1">
      <c r="A145" s="117" t="s">
        <v>58</v>
      </c>
      <c r="B145" s="273" t="s">
        <v>67</v>
      </c>
      <c r="C145" s="91">
        <v>5637.5</v>
      </c>
      <c r="D145" s="91">
        <v>5603</v>
      </c>
      <c r="E145" s="91">
        <f>SUM(F145:I145)</f>
        <v>5090.8</v>
      </c>
      <c r="F145" s="118">
        <v>1427.9</v>
      </c>
      <c r="G145" s="119">
        <v>1128.7</v>
      </c>
      <c r="H145" s="120">
        <v>844.6</v>
      </c>
      <c r="I145" s="121">
        <v>1689.6</v>
      </c>
      <c r="J145" s="19"/>
      <c r="K145" s="19"/>
      <c r="L145" s="12"/>
      <c r="M145" s="12"/>
      <c r="N145" s="12"/>
      <c r="O145" s="12"/>
      <c r="P145" s="12"/>
    </row>
    <row r="146" spans="1:16" ht="28.5" customHeight="1" thickBot="1">
      <c r="A146" s="122" t="s">
        <v>59</v>
      </c>
      <c r="B146" s="277" t="s">
        <v>68</v>
      </c>
      <c r="C146" s="123">
        <v>4898</v>
      </c>
      <c r="D146" s="123">
        <v>1335.7</v>
      </c>
      <c r="E146" s="123">
        <v>1405.1</v>
      </c>
      <c r="F146" s="124">
        <v>346.5</v>
      </c>
      <c r="G146" s="125">
        <v>299.5</v>
      </c>
      <c r="H146" s="126">
        <v>305</v>
      </c>
      <c r="I146" s="127">
        <v>454</v>
      </c>
      <c r="J146" s="19"/>
      <c r="K146" s="19"/>
      <c r="L146" s="12"/>
      <c r="M146" s="12"/>
      <c r="N146" s="12"/>
      <c r="O146" s="12"/>
      <c r="P146" s="12"/>
    </row>
    <row r="147" spans="1:16" ht="32.25" customHeight="1" thickBot="1">
      <c r="A147" s="128" t="s">
        <v>60</v>
      </c>
      <c r="B147" s="262" t="s">
        <v>69</v>
      </c>
      <c r="C147" s="129">
        <f aca="true" t="shared" si="9" ref="C147:I147">C140+C143+C144+C145+C146</f>
        <v>70764.4</v>
      </c>
      <c r="D147" s="129">
        <f t="shared" si="9"/>
        <v>66889.90000000001</v>
      </c>
      <c r="E147" s="129">
        <f t="shared" si="9"/>
        <v>81371.3</v>
      </c>
      <c r="F147" s="130">
        <f t="shared" si="9"/>
        <v>33573.899999999994</v>
      </c>
      <c r="G147" s="131">
        <f t="shared" si="9"/>
        <v>10062.400000000001</v>
      </c>
      <c r="H147" s="131">
        <f t="shared" si="9"/>
        <v>7454.5</v>
      </c>
      <c r="I147" s="132">
        <f t="shared" si="9"/>
        <v>30280.4</v>
      </c>
      <c r="J147" s="19"/>
      <c r="K147" s="19"/>
      <c r="L147" s="12"/>
      <c r="M147" s="12"/>
      <c r="N147" s="12"/>
      <c r="O147" s="12"/>
      <c r="P147" s="12"/>
    </row>
    <row r="148" spans="10:16" ht="30.75" customHeight="1">
      <c r="J148" s="19"/>
      <c r="K148" s="19"/>
      <c r="L148" s="12"/>
      <c r="M148" s="12"/>
      <c r="N148" s="12"/>
      <c r="O148" s="12"/>
      <c r="P148" s="12"/>
    </row>
    <row r="149" spans="1:16" ht="15">
      <c r="A149" s="104"/>
      <c r="B149" s="275"/>
      <c r="C149" s="105"/>
      <c r="D149" s="105"/>
      <c r="E149" s="105"/>
      <c r="F149" s="103"/>
      <c r="G149" s="103"/>
      <c r="H149" s="103"/>
      <c r="I149" s="103"/>
      <c r="J149" s="19"/>
      <c r="K149" s="12"/>
      <c r="L149" s="12"/>
      <c r="M149" s="12"/>
      <c r="N149" s="12"/>
      <c r="O149" s="12"/>
      <c r="P149" s="12"/>
    </row>
    <row r="150" spans="1:16" ht="15">
      <c r="A150" s="104"/>
      <c r="B150" s="275"/>
      <c r="C150" s="105"/>
      <c r="D150" s="105"/>
      <c r="E150" s="105"/>
      <c r="F150" s="103"/>
      <c r="G150" s="103"/>
      <c r="H150" s="103"/>
      <c r="I150" s="103"/>
      <c r="J150" s="19"/>
      <c r="K150" s="12"/>
      <c r="L150" s="12"/>
      <c r="M150" s="12"/>
      <c r="N150" s="12"/>
      <c r="O150" s="12"/>
      <c r="P150" s="12"/>
    </row>
    <row r="151" spans="1:16" ht="15">
      <c r="A151" s="207"/>
      <c r="B151" s="278"/>
      <c r="C151" s="207"/>
      <c r="D151" s="207"/>
      <c r="E151" s="105"/>
      <c r="F151" s="103"/>
      <c r="G151" s="103"/>
      <c r="H151" s="103"/>
      <c r="I151" s="103"/>
      <c r="J151" s="19"/>
      <c r="K151" s="12"/>
      <c r="L151" s="12"/>
      <c r="M151" s="12"/>
      <c r="N151" s="12"/>
      <c r="O151" s="12"/>
      <c r="P151" s="12"/>
    </row>
    <row r="152" spans="1:16" ht="15">
      <c r="A152" s="106"/>
      <c r="B152" s="275"/>
      <c r="C152" s="105"/>
      <c r="D152" s="105"/>
      <c r="E152" s="105"/>
      <c r="F152" s="103"/>
      <c r="G152" s="103"/>
      <c r="H152" s="103"/>
      <c r="I152" s="103"/>
      <c r="J152" s="19"/>
      <c r="K152" s="12"/>
      <c r="L152" s="12"/>
      <c r="M152" s="12"/>
      <c r="N152" s="12"/>
      <c r="O152" s="12"/>
      <c r="P152" s="12"/>
    </row>
    <row r="153" spans="1:16" ht="15">
      <c r="A153" s="106"/>
      <c r="B153" s="275"/>
      <c r="C153" s="105"/>
      <c r="D153" s="105"/>
      <c r="E153" s="105"/>
      <c r="F153" s="103"/>
      <c r="G153" s="103"/>
      <c r="H153" s="103"/>
      <c r="I153" s="103"/>
      <c r="J153" s="19"/>
      <c r="K153" s="12"/>
      <c r="L153" s="12"/>
      <c r="M153" s="12"/>
      <c r="N153" s="12"/>
      <c r="O153" s="12"/>
      <c r="P153" s="12"/>
    </row>
    <row r="154" spans="1:16" ht="15">
      <c r="A154" s="106"/>
      <c r="B154" s="275"/>
      <c r="C154" s="105"/>
      <c r="D154" s="105"/>
      <c r="E154" s="105"/>
      <c r="F154" s="103"/>
      <c r="G154" s="103"/>
      <c r="H154" s="103"/>
      <c r="I154" s="103"/>
      <c r="J154" s="19"/>
      <c r="K154" s="12"/>
      <c r="L154" s="12"/>
      <c r="M154" s="12"/>
      <c r="N154" s="12"/>
      <c r="O154" s="12"/>
      <c r="P154" s="12"/>
    </row>
    <row r="155" spans="1:16" ht="15">
      <c r="A155" s="106"/>
      <c r="B155" s="275"/>
      <c r="C155" s="105"/>
      <c r="D155" s="105"/>
      <c r="E155" s="105"/>
      <c r="F155" s="103"/>
      <c r="G155" s="103"/>
      <c r="H155" s="103"/>
      <c r="I155" s="103"/>
      <c r="J155" s="19"/>
      <c r="K155" s="12"/>
      <c r="L155" s="12"/>
      <c r="M155" s="12"/>
      <c r="N155" s="12"/>
      <c r="O155" s="12"/>
      <c r="P155" s="12"/>
    </row>
    <row r="156" spans="1:16" ht="15">
      <c r="A156" s="107" t="s">
        <v>78</v>
      </c>
      <c r="B156" s="275"/>
      <c r="C156" s="105"/>
      <c r="D156" s="105"/>
      <c r="E156" s="105"/>
      <c r="F156" s="103"/>
      <c r="G156" s="103"/>
      <c r="H156" s="103"/>
      <c r="I156" s="103"/>
      <c r="J156" s="19"/>
      <c r="K156" s="12"/>
      <c r="L156" s="12"/>
      <c r="M156" s="12"/>
      <c r="N156" s="12"/>
      <c r="O156" s="12"/>
      <c r="P156" s="12"/>
    </row>
    <row r="157" spans="1:16" ht="15">
      <c r="A157" s="107"/>
      <c r="B157" s="275"/>
      <c r="C157" s="105"/>
      <c r="D157" s="105"/>
      <c r="E157" s="105"/>
      <c r="F157" s="103"/>
      <c r="G157" s="103"/>
      <c r="H157" s="103"/>
      <c r="I157" s="103"/>
      <c r="J157" s="19"/>
      <c r="K157" s="12"/>
      <c r="L157" s="12"/>
      <c r="M157" s="12"/>
      <c r="N157" s="12"/>
      <c r="O157" s="12"/>
      <c r="P157" s="12"/>
    </row>
    <row r="158" spans="1:16" ht="14.25">
      <c r="A158" s="108" t="s">
        <v>61</v>
      </c>
      <c r="B158" s="275"/>
      <c r="C158" s="105"/>
      <c r="D158" s="105"/>
      <c r="E158" s="105"/>
      <c r="F158" s="103"/>
      <c r="G158" s="103"/>
      <c r="H158" s="103"/>
      <c r="I158" s="103"/>
      <c r="J158" s="19"/>
      <c r="K158" s="12"/>
      <c r="L158" s="12"/>
      <c r="M158" s="12"/>
      <c r="N158" s="12"/>
      <c r="O158" s="12"/>
      <c r="P158" s="12"/>
    </row>
    <row r="159" spans="1:16" ht="15">
      <c r="A159" s="106"/>
      <c r="B159" s="275"/>
      <c r="C159" s="105"/>
      <c r="D159" s="105"/>
      <c r="E159" s="105"/>
      <c r="F159" s="103"/>
      <c r="G159" s="103"/>
      <c r="H159" s="103"/>
      <c r="I159" s="103"/>
      <c r="J159" s="19"/>
      <c r="K159" s="12"/>
      <c r="L159" s="12"/>
      <c r="M159" s="12"/>
      <c r="N159" s="12"/>
      <c r="O159" s="12"/>
      <c r="P159" s="12"/>
    </row>
    <row r="160" spans="1:16" ht="15">
      <c r="A160" s="106"/>
      <c r="B160" s="275"/>
      <c r="C160" s="105"/>
      <c r="D160" s="105"/>
      <c r="E160" s="105"/>
      <c r="F160" s="103"/>
      <c r="G160" s="103"/>
      <c r="H160" s="103"/>
      <c r="I160" s="103"/>
      <c r="J160" s="19"/>
      <c r="K160" s="12"/>
      <c r="L160" s="12"/>
      <c r="M160" s="12"/>
      <c r="N160" s="12"/>
      <c r="O160" s="12"/>
      <c r="P160" s="12"/>
    </row>
    <row r="161" spans="1:16" ht="15">
      <c r="A161" s="106"/>
      <c r="B161" s="275"/>
      <c r="C161" s="105"/>
      <c r="D161" s="105"/>
      <c r="E161" s="105"/>
      <c r="F161" s="103"/>
      <c r="G161" s="103"/>
      <c r="H161" s="103"/>
      <c r="I161" s="103"/>
      <c r="J161" s="19"/>
      <c r="K161" s="12"/>
      <c r="L161" s="12"/>
      <c r="M161" s="12"/>
      <c r="N161" s="12"/>
      <c r="O161" s="12"/>
      <c r="P161" s="12"/>
    </row>
    <row r="162" spans="1:16" ht="15">
      <c r="A162" s="107" t="s">
        <v>48</v>
      </c>
      <c r="B162" s="275"/>
      <c r="C162" s="105"/>
      <c r="D162" s="105"/>
      <c r="E162" s="105"/>
      <c r="F162" s="103"/>
      <c r="G162" s="103"/>
      <c r="H162" s="103"/>
      <c r="I162" s="103"/>
      <c r="J162" s="19"/>
      <c r="K162" s="12"/>
      <c r="L162" s="12"/>
      <c r="M162" s="12"/>
      <c r="N162" s="12"/>
      <c r="O162" s="12"/>
      <c r="P162" s="12"/>
    </row>
    <row r="163" spans="1:16" ht="15">
      <c r="A163" s="107" t="s">
        <v>62</v>
      </c>
      <c r="B163" s="275"/>
      <c r="C163" s="105"/>
      <c r="D163" s="105"/>
      <c r="E163" s="105"/>
      <c r="F163" s="103"/>
      <c r="G163" s="103"/>
      <c r="H163" s="103"/>
      <c r="I163" s="103"/>
      <c r="J163" s="19"/>
      <c r="K163" s="12"/>
      <c r="L163" s="12"/>
      <c r="M163" s="12"/>
      <c r="N163" s="12"/>
      <c r="O163" s="12"/>
      <c r="P163" s="12"/>
    </row>
    <row r="164" spans="1:16" ht="15">
      <c r="A164" s="107" t="s">
        <v>63</v>
      </c>
      <c r="B164" s="275"/>
      <c r="C164" s="105"/>
      <c r="D164" s="105"/>
      <c r="E164" s="105"/>
      <c r="F164" s="103"/>
      <c r="G164" s="103"/>
      <c r="H164" s="103"/>
      <c r="I164" s="103"/>
      <c r="J164" s="19"/>
      <c r="K164" s="12"/>
      <c r="L164" s="12"/>
      <c r="M164" s="12"/>
      <c r="N164" s="12"/>
      <c r="O164" s="12"/>
      <c r="P164" s="12"/>
    </row>
    <row r="165" spans="1:16" ht="15">
      <c r="A165" s="107"/>
      <c r="B165" s="275"/>
      <c r="C165" s="105"/>
      <c r="D165" s="105"/>
      <c r="E165" s="105"/>
      <c r="F165" s="103"/>
      <c r="G165" s="103"/>
      <c r="H165" s="103"/>
      <c r="I165" s="103"/>
      <c r="J165" s="19"/>
      <c r="K165" s="12"/>
      <c r="L165" s="12"/>
      <c r="M165" s="12"/>
      <c r="N165" s="12"/>
      <c r="O165" s="12"/>
      <c r="P165" s="12"/>
    </row>
    <row r="166" spans="1:16" ht="15">
      <c r="A166" s="107"/>
      <c r="B166" s="275"/>
      <c r="C166" s="105"/>
      <c r="D166" s="105"/>
      <c r="E166" s="105"/>
      <c r="F166" s="103"/>
      <c r="G166" s="103"/>
      <c r="H166" s="103"/>
      <c r="I166" s="103"/>
      <c r="J166" s="19"/>
      <c r="K166" s="12"/>
      <c r="L166" s="12"/>
      <c r="M166" s="12"/>
      <c r="N166" s="12"/>
      <c r="O166" s="12"/>
      <c r="P166" s="12"/>
    </row>
    <row r="167" spans="1:16" ht="15">
      <c r="A167" s="107"/>
      <c r="B167" s="275"/>
      <c r="C167" s="105"/>
      <c r="D167" s="105"/>
      <c r="E167" s="105"/>
      <c r="F167" s="103"/>
      <c r="G167" s="103"/>
      <c r="H167" s="103"/>
      <c r="I167" s="103"/>
      <c r="J167" s="19"/>
      <c r="K167" s="12"/>
      <c r="L167" s="12"/>
      <c r="M167" s="12"/>
      <c r="N167" s="12"/>
      <c r="O167" s="12"/>
      <c r="P167" s="12"/>
    </row>
    <row r="168" spans="1:16" ht="15">
      <c r="A168" s="107"/>
      <c r="B168" s="275"/>
      <c r="C168" s="105"/>
      <c r="D168" s="105"/>
      <c r="E168" s="105"/>
      <c r="F168" s="103"/>
      <c r="G168" s="103"/>
      <c r="H168" s="103"/>
      <c r="I168" s="103"/>
      <c r="J168" s="19"/>
      <c r="K168" s="12"/>
      <c r="L168" s="12"/>
      <c r="M168" s="12"/>
      <c r="N168" s="12"/>
      <c r="O168" s="12"/>
      <c r="P168" s="12"/>
    </row>
    <row r="169" spans="1:16" ht="15">
      <c r="A169" s="107"/>
      <c r="B169" s="275"/>
      <c r="C169" s="105"/>
      <c r="D169" s="105"/>
      <c r="E169" s="105"/>
      <c r="F169" s="103"/>
      <c r="G169" s="103"/>
      <c r="H169" s="103"/>
      <c r="I169" s="103"/>
      <c r="J169" s="19"/>
      <c r="K169" s="12"/>
      <c r="L169" s="12"/>
      <c r="M169" s="12"/>
      <c r="N169" s="12"/>
      <c r="O169" s="12"/>
      <c r="P169" s="12"/>
    </row>
    <row r="170" spans="1:16" ht="15">
      <c r="A170" s="107"/>
      <c r="B170" s="275"/>
      <c r="C170" s="105"/>
      <c r="D170" s="105"/>
      <c r="E170" s="105"/>
      <c r="F170" s="103"/>
      <c r="G170" s="103"/>
      <c r="H170" s="103"/>
      <c r="I170" s="103"/>
      <c r="J170" s="19"/>
      <c r="K170" s="12"/>
      <c r="L170" s="12"/>
      <c r="M170" s="12"/>
      <c r="N170" s="12"/>
      <c r="O170" s="12"/>
      <c r="P170" s="12"/>
    </row>
    <row r="171" spans="1:16" ht="15">
      <c r="A171" s="107"/>
      <c r="B171" s="275"/>
      <c r="C171" s="105"/>
      <c r="D171" s="105"/>
      <c r="E171" s="105"/>
      <c r="F171" s="103"/>
      <c r="G171" s="103"/>
      <c r="H171" s="103"/>
      <c r="I171" s="103"/>
      <c r="J171" s="19"/>
      <c r="K171" s="12"/>
      <c r="L171" s="12"/>
      <c r="M171" s="12"/>
      <c r="N171" s="12"/>
      <c r="O171" s="12"/>
      <c r="P171" s="12"/>
    </row>
    <row r="172" spans="1:16" ht="15">
      <c r="A172" s="107"/>
      <c r="B172" s="275"/>
      <c r="C172" s="105"/>
      <c r="D172" s="105"/>
      <c r="E172" s="105"/>
      <c r="F172" s="103"/>
      <c r="G172" s="103"/>
      <c r="H172" s="103"/>
      <c r="I172" s="103"/>
      <c r="J172" s="19"/>
      <c r="K172" s="12"/>
      <c r="L172" s="12"/>
      <c r="M172" s="12"/>
      <c r="N172" s="12"/>
      <c r="O172" s="12"/>
      <c r="P172" s="12"/>
    </row>
    <row r="173" spans="1:16" ht="15">
      <c r="A173" s="107"/>
      <c r="B173" s="275"/>
      <c r="C173" s="105"/>
      <c r="D173" s="105"/>
      <c r="E173" s="105"/>
      <c r="F173" s="103"/>
      <c r="G173" s="103"/>
      <c r="H173" s="103"/>
      <c r="I173" s="103"/>
      <c r="J173" s="19"/>
      <c r="K173" s="12"/>
      <c r="L173" s="12"/>
      <c r="M173" s="12"/>
      <c r="N173" s="12"/>
      <c r="O173" s="12"/>
      <c r="P173" s="12"/>
    </row>
    <row r="174" spans="1:16" ht="15">
      <c r="A174" s="107"/>
      <c r="B174" s="275"/>
      <c r="C174" s="105"/>
      <c r="D174" s="105"/>
      <c r="E174" s="105"/>
      <c r="F174" s="103"/>
      <c r="G174" s="103"/>
      <c r="H174" s="103"/>
      <c r="I174" s="103"/>
      <c r="J174" s="19"/>
      <c r="K174" s="12"/>
      <c r="L174" s="12"/>
      <c r="M174" s="12"/>
      <c r="N174" s="12"/>
      <c r="O174" s="12"/>
      <c r="P174" s="12"/>
    </row>
    <row r="175" spans="1:16" ht="15">
      <c r="A175" s="107"/>
      <c r="B175" s="275"/>
      <c r="C175" s="105"/>
      <c r="D175" s="105"/>
      <c r="E175" s="105"/>
      <c r="F175" s="103"/>
      <c r="G175" s="103"/>
      <c r="H175" s="103"/>
      <c r="I175" s="103"/>
      <c r="J175" s="19"/>
      <c r="K175" s="12"/>
      <c r="L175" s="12"/>
      <c r="M175" s="12"/>
      <c r="N175" s="12"/>
      <c r="O175" s="12"/>
      <c r="P175" s="12"/>
    </row>
    <row r="176" spans="1:16" ht="15">
      <c r="A176" s="107"/>
      <c r="B176" s="275"/>
      <c r="C176" s="105"/>
      <c r="D176" s="105"/>
      <c r="E176" s="105"/>
      <c r="F176" s="103"/>
      <c r="G176" s="103"/>
      <c r="H176" s="103"/>
      <c r="I176" s="103"/>
      <c r="J176" s="19"/>
      <c r="K176" s="12"/>
      <c r="L176" s="12"/>
      <c r="M176" s="12"/>
      <c r="N176" s="12"/>
      <c r="O176" s="12"/>
      <c r="P176" s="12"/>
    </row>
    <row r="177" spans="1:16" ht="15">
      <c r="A177" s="107"/>
      <c r="B177" s="275"/>
      <c r="C177" s="105"/>
      <c r="D177" s="105"/>
      <c r="E177" s="105"/>
      <c r="F177" s="103"/>
      <c r="G177" s="103"/>
      <c r="H177" s="103"/>
      <c r="I177" s="103"/>
      <c r="J177" s="19"/>
      <c r="K177" s="12"/>
      <c r="L177" s="12"/>
      <c r="M177" s="12"/>
      <c r="N177" s="12"/>
      <c r="O177" s="12"/>
      <c r="P177" s="12"/>
    </row>
    <row r="178" spans="1:16" ht="15">
      <c r="A178" s="107"/>
      <c r="B178" s="275"/>
      <c r="C178" s="105"/>
      <c r="D178" s="105"/>
      <c r="E178" s="105"/>
      <c r="F178" s="103"/>
      <c r="G178" s="103"/>
      <c r="H178" s="103"/>
      <c r="I178" s="103"/>
      <c r="J178" s="19"/>
      <c r="K178" s="12"/>
      <c r="L178" s="12"/>
      <c r="M178" s="12"/>
      <c r="N178" s="12"/>
      <c r="O178" s="12"/>
      <c r="P178" s="12"/>
    </row>
    <row r="179" spans="1:16" ht="15">
      <c r="A179" s="107"/>
      <c r="B179" s="275"/>
      <c r="C179" s="105"/>
      <c r="D179" s="105"/>
      <c r="E179" s="105"/>
      <c r="F179" s="103"/>
      <c r="G179" s="103"/>
      <c r="H179" s="103"/>
      <c r="I179" s="103"/>
      <c r="J179" s="19"/>
      <c r="K179" s="12"/>
      <c r="L179" s="12"/>
      <c r="M179" s="12"/>
      <c r="N179" s="12"/>
      <c r="O179" s="12"/>
      <c r="P179" s="12"/>
    </row>
    <row r="180" spans="1:16" ht="15">
      <c r="A180" s="107"/>
      <c r="B180" s="275"/>
      <c r="C180" s="105"/>
      <c r="D180" s="105"/>
      <c r="E180" s="105"/>
      <c r="F180" s="103"/>
      <c r="G180" s="103"/>
      <c r="H180" s="103"/>
      <c r="I180" s="103"/>
      <c r="J180" s="19"/>
      <c r="K180" s="12"/>
      <c r="L180" s="12"/>
      <c r="M180" s="12"/>
      <c r="N180" s="12"/>
      <c r="O180" s="12"/>
      <c r="P180" s="12"/>
    </row>
    <row r="181" spans="1:16" ht="15">
      <c r="A181" s="107"/>
      <c r="B181" s="275"/>
      <c r="C181" s="105"/>
      <c r="D181" s="105"/>
      <c r="E181" s="105"/>
      <c r="F181" s="103"/>
      <c r="G181" s="103"/>
      <c r="H181" s="103"/>
      <c r="I181" s="103"/>
      <c r="J181" s="19"/>
      <c r="K181" s="12"/>
      <c r="L181" s="12"/>
      <c r="M181" s="12"/>
      <c r="N181" s="12"/>
      <c r="O181" s="12"/>
      <c r="P181" s="12"/>
    </row>
    <row r="182" spans="1:16" ht="15">
      <c r="A182" s="107"/>
      <c r="B182" s="275"/>
      <c r="C182" s="105"/>
      <c r="D182" s="105"/>
      <c r="E182" s="105"/>
      <c r="F182" s="103"/>
      <c r="G182" s="103"/>
      <c r="H182" s="103"/>
      <c r="I182" s="103"/>
      <c r="J182" s="19"/>
      <c r="K182" s="12"/>
      <c r="L182" s="12"/>
      <c r="M182" s="12"/>
      <c r="N182" s="12"/>
      <c r="O182" s="12"/>
      <c r="P182" s="12"/>
    </row>
    <row r="183" spans="1:16" ht="15">
      <c r="A183" s="107"/>
      <c r="B183" s="275"/>
      <c r="C183" s="105"/>
      <c r="D183" s="105"/>
      <c r="E183" s="105"/>
      <c r="F183" s="103"/>
      <c r="G183" s="103"/>
      <c r="H183" s="103"/>
      <c r="I183" s="103"/>
      <c r="J183" s="19"/>
      <c r="K183" s="12"/>
      <c r="L183" s="12"/>
      <c r="M183" s="12"/>
      <c r="N183" s="12"/>
      <c r="O183" s="12"/>
      <c r="P183" s="12"/>
    </row>
    <row r="184" spans="1:16" ht="15">
      <c r="A184" s="107"/>
      <c r="B184" s="275"/>
      <c r="C184" s="105"/>
      <c r="D184" s="105"/>
      <c r="E184" s="105"/>
      <c r="F184" s="103"/>
      <c r="G184" s="103"/>
      <c r="H184" s="103"/>
      <c r="I184" s="103"/>
      <c r="J184" s="19"/>
      <c r="K184" s="12"/>
      <c r="L184" s="12"/>
      <c r="M184" s="12"/>
      <c r="N184" s="12"/>
      <c r="O184" s="12"/>
      <c r="P184" s="12"/>
    </row>
    <row r="185" spans="1:16" ht="15">
      <c r="A185" s="107"/>
      <c r="B185" s="275"/>
      <c r="C185" s="105"/>
      <c r="D185" s="105"/>
      <c r="E185" s="105"/>
      <c r="F185" s="103"/>
      <c r="G185" s="103"/>
      <c r="H185" s="103"/>
      <c r="I185" s="103"/>
      <c r="J185" s="19"/>
      <c r="K185" s="12"/>
      <c r="L185" s="12"/>
      <c r="M185" s="12"/>
      <c r="N185" s="12"/>
      <c r="O185" s="12"/>
      <c r="P185" s="12"/>
    </row>
    <row r="186" spans="1:16" ht="35.25" customHeight="1">
      <c r="A186" s="107"/>
      <c r="B186" s="275"/>
      <c r="C186" s="105"/>
      <c r="D186" s="105"/>
      <c r="E186" s="105"/>
      <c r="F186" s="103"/>
      <c r="G186" s="103"/>
      <c r="H186" s="103"/>
      <c r="I186" s="103"/>
      <c r="J186" s="19"/>
      <c r="K186" s="12"/>
      <c r="L186" s="12"/>
      <c r="M186" s="12"/>
      <c r="N186" s="12"/>
      <c r="O186" s="12"/>
      <c r="P186" s="12"/>
    </row>
    <row r="187" spans="1:16" ht="15">
      <c r="A187" s="107"/>
      <c r="B187" s="275"/>
      <c r="C187" s="105"/>
      <c r="D187" s="105"/>
      <c r="E187" s="105"/>
      <c r="F187" s="103"/>
      <c r="G187" s="103"/>
      <c r="H187" s="103"/>
      <c r="I187" s="103"/>
      <c r="J187" s="19"/>
      <c r="K187" s="12"/>
      <c r="L187" s="12"/>
      <c r="M187" s="12"/>
      <c r="N187" s="12"/>
      <c r="O187" s="12"/>
      <c r="P187" s="12"/>
    </row>
    <row r="188" spans="1:16" ht="15">
      <c r="A188" s="107"/>
      <c r="B188" s="275"/>
      <c r="C188" s="105"/>
      <c r="D188" s="105"/>
      <c r="E188" s="105"/>
      <c r="F188" s="103"/>
      <c r="G188" s="103"/>
      <c r="H188" s="103"/>
      <c r="I188" s="103"/>
      <c r="J188" s="19"/>
      <c r="K188" s="12"/>
      <c r="L188" s="12"/>
      <c r="M188" s="12"/>
      <c r="N188" s="12"/>
      <c r="O188" s="12"/>
      <c r="P188" s="12"/>
    </row>
    <row r="189" spans="1:16" ht="15">
      <c r="A189" s="107"/>
      <c r="B189" s="275"/>
      <c r="C189" s="105"/>
      <c r="D189" s="105"/>
      <c r="E189" s="105"/>
      <c r="F189" s="103"/>
      <c r="G189" s="103"/>
      <c r="H189" s="103"/>
      <c r="I189" s="103"/>
      <c r="J189" s="19"/>
      <c r="K189" s="12"/>
      <c r="L189" s="12"/>
      <c r="M189" s="12"/>
      <c r="N189" s="12"/>
      <c r="O189" s="12"/>
      <c r="P189" s="12"/>
    </row>
    <row r="190" spans="1:16" ht="15">
      <c r="A190" s="107"/>
      <c r="B190" s="275"/>
      <c r="C190" s="105"/>
      <c r="D190" s="105"/>
      <c r="E190" s="105"/>
      <c r="F190" s="103"/>
      <c r="G190" s="135"/>
      <c r="H190" s="103"/>
      <c r="I190" s="103"/>
      <c r="J190" s="19"/>
      <c r="K190" s="12"/>
      <c r="L190" s="12"/>
      <c r="M190" s="12"/>
      <c r="N190" s="12"/>
      <c r="O190" s="12"/>
      <c r="P190" s="12"/>
    </row>
    <row r="191" spans="1:16" ht="14.25">
      <c r="A191" s="133"/>
      <c r="B191" s="275"/>
      <c r="C191" s="134"/>
      <c r="D191" s="134"/>
      <c r="E191" s="134"/>
      <c r="F191" s="135"/>
      <c r="H191" s="135"/>
      <c r="I191" s="133"/>
      <c r="J191" s="12"/>
      <c r="K191" s="12"/>
      <c r="L191" s="12"/>
      <c r="M191" s="12"/>
      <c r="N191" s="12"/>
      <c r="O191" s="12"/>
      <c r="P191" s="12"/>
    </row>
    <row r="192" spans="1:16" ht="14.25">
      <c r="A192" s="12"/>
      <c r="B192" s="275"/>
      <c r="C192" s="134"/>
      <c r="D192" s="134"/>
      <c r="E192" s="134"/>
      <c r="F192" s="135"/>
      <c r="G192" s="135"/>
      <c r="H192" s="135"/>
      <c r="I192" s="133" t="s">
        <v>93</v>
      </c>
      <c r="J192" s="12"/>
      <c r="K192" s="12"/>
      <c r="L192" s="12"/>
      <c r="M192" s="12"/>
      <c r="N192" s="12"/>
      <c r="O192" s="12"/>
      <c r="P192" s="12"/>
    </row>
    <row r="193" spans="1:16" ht="14.25">
      <c r="A193" s="12"/>
      <c r="B193" s="275"/>
      <c r="C193" s="134"/>
      <c r="D193" s="134"/>
      <c r="E193" s="134"/>
      <c r="F193" s="135"/>
      <c r="G193" s="135"/>
      <c r="H193" s="135"/>
      <c r="I193" s="12"/>
      <c r="J193" s="12"/>
      <c r="K193" s="12"/>
      <c r="L193" s="12"/>
      <c r="M193" s="12"/>
      <c r="N193" s="12"/>
      <c r="O193" s="12"/>
      <c r="P193" s="12"/>
    </row>
    <row r="194" spans="1:16" ht="14.25">
      <c r="A194" s="133"/>
      <c r="B194" s="275"/>
      <c r="C194" s="134"/>
      <c r="D194" s="134"/>
      <c r="E194" s="134"/>
      <c r="F194" s="135"/>
      <c r="G194" s="135"/>
      <c r="H194" s="135"/>
      <c r="I194" s="135"/>
      <c r="J194" s="12"/>
      <c r="K194" s="12"/>
      <c r="L194" s="12"/>
      <c r="M194" s="12"/>
      <c r="N194" s="12"/>
      <c r="O194" s="12"/>
      <c r="P194" s="12"/>
    </row>
    <row r="195" spans="1:16" ht="14.25">
      <c r="A195" s="133"/>
      <c r="B195" s="275"/>
      <c r="C195" s="134"/>
      <c r="D195" s="134"/>
      <c r="E195" s="134"/>
      <c r="F195" s="135"/>
      <c r="G195" s="135"/>
      <c r="H195" s="135"/>
      <c r="I195" s="135"/>
      <c r="J195" s="12"/>
      <c r="K195" s="12"/>
      <c r="L195" s="12"/>
      <c r="M195" s="12"/>
      <c r="N195" s="12"/>
      <c r="O195" s="12"/>
      <c r="P195" s="12"/>
    </row>
    <row r="196" spans="1:16" ht="15" thickBot="1">
      <c r="A196" s="133"/>
      <c r="B196" s="275"/>
      <c r="C196" s="134"/>
      <c r="D196" s="134"/>
      <c r="E196" s="134"/>
      <c r="F196" s="135"/>
      <c r="G196" s="135"/>
      <c r="H196" s="135"/>
      <c r="I196" s="135"/>
      <c r="J196" s="12"/>
      <c r="K196" s="12"/>
      <c r="L196" s="12"/>
      <c r="M196" s="12"/>
      <c r="N196" s="12"/>
      <c r="O196" s="12"/>
      <c r="P196" s="12"/>
    </row>
    <row r="197" spans="1:16" ht="15.75" thickBot="1">
      <c r="A197" s="366" t="s">
        <v>94</v>
      </c>
      <c r="B197" s="367"/>
      <c r="C197" s="367"/>
      <c r="D197" s="367"/>
      <c r="E197" s="367"/>
      <c r="F197" s="367"/>
      <c r="G197" s="367"/>
      <c r="H197" s="367"/>
      <c r="I197" s="368"/>
      <c r="J197" s="136"/>
      <c r="K197" s="12"/>
      <c r="L197" s="12"/>
      <c r="M197" s="12"/>
      <c r="N197" s="12"/>
      <c r="O197" s="12"/>
      <c r="P197" s="12"/>
    </row>
    <row r="198" spans="1:16" ht="14.25">
      <c r="A198" s="350"/>
      <c r="B198" s="353" t="s">
        <v>85</v>
      </c>
      <c r="C198" s="356" t="s">
        <v>195</v>
      </c>
      <c r="D198" s="356" t="s">
        <v>279</v>
      </c>
      <c r="E198" s="356" t="s">
        <v>280</v>
      </c>
      <c r="F198" s="359" t="s">
        <v>91</v>
      </c>
      <c r="G198" s="360"/>
      <c r="H198" s="360"/>
      <c r="I198" s="361"/>
      <c r="J198" s="137"/>
      <c r="K198" s="12"/>
      <c r="L198" s="12"/>
      <c r="M198" s="12"/>
      <c r="N198" s="12"/>
      <c r="O198" s="12"/>
      <c r="P198" s="12"/>
    </row>
    <row r="199" spans="1:16" ht="15" thickBot="1">
      <c r="A199" s="351"/>
      <c r="B199" s="354"/>
      <c r="C199" s="357"/>
      <c r="D199" s="357"/>
      <c r="E199" s="357"/>
      <c r="F199" s="138"/>
      <c r="G199" s="139"/>
      <c r="H199" s="139"/>
      <c r="I199" s="140"/>
      <c r="J199" s="137"/>
      <c r="K199" s="12"/>
      <c r="L199" s="12"/>
      <c r="M199" s="12"/>
      <c r="N199" s="12"/>
      <c r="O199" s="12"/>
      <c r="P199" s="12"/>
    </row>
    <row r="200" spans="1:16" ht="14.25">
      <c r="A200" s="351"/>
      <c r="B200" s="354"/>
      <c r="C200" s="357"/>
      <c r="D200" s="357"/>
      <c r="E200" s="357"/>
      <c r="F200" s="141" t="s">
        <v>96</v>
      </c>
      <c r="G200" s="71" t="s">
        <v>98</v>
      </c>
      <c r="H200" s="71" t="s">
        <v>100</v>
      </c>
      <c r="I200" s="142" t="s">
        <v>101</v>
      </c>
      <c r="J200" s="137"/>
      <c r="K200" s="12"/>
      <c r="L200" s="12"/>
      <c r="M200" s="12"/>
      <c r="N200" s="12"/>
      <c r="O200" s="12"/>
      <c r="P200" s="12"/>
    </row>
    <row r="201" spans="1:16" ht="14.25">
      <c r="A201" s="351"/>
      <c r="B201" s="354"/>
      <c r="C201" s="357"/>
      <c r="D201" s="357"/>
      <c r="E201" s="357"/>
      <c r="F201" s="141" t="s">
        <v>97</v>
      </c>
      <c r="G201" s="141" t="s">
        <v>99</v>
      </c>
      <c r="H201" s="141" t="s">
        <v>99</v>
      </c>
      <c r="I201" s="143" t="s">
        <v>99</v>
      </c>
      <c r="J201" s="137"/>
      <c r="K201" s="12"/>
      <c r="L201" s="12"/>
      <c r="M201" s="12"/>
      <c r="N201" s="12"/>
      <c r="O201" s="12"/>
      <c r="P201" s="12"/>
    </row>
    <row r="202" spans="1:16" ht="15" thickBot="1">
      <c r="A202" s="352"/>
      <c r="B202" s="355"/>
      <c r="C202" s="358"/>
      <c r="D202" s="358"/>
      <c r="E202" s="358"/>
      <c r="F202" s="141"/>
      <c r="G202" s="144"/>
      <c r="H202" s="141"/>
      <c r="I202" s="145"/>
      <c r="J202" s="146"/>
      <c r="K202" s="12"/>
      <c r="L202" s="12"/>
      <c r="M202" s="12"/>
      <c r="N202" s="12"/>
      <c r="O202" s="12"/>
      <c r="P202" s="12"/>
    </row>
    <row r="203" spans="1:16" ht="30.75" thickBot="1">
      <c r="A203" s="155" t="s">
        <v>102</v>
      </c>
      <c r="B203" s="279">
        <v>1</v>
      </c>
      <c r="C203" s="157"/>
      <c r="D203" s="157"/>
      <c r="E203" s="156"/>
      <c r="F203" s="158"/>
      <c r="G203" s="158"/>
      <c r="H203" s="158"/>
      <c r="I203" s="158"/>
      <c r="J203" s="147"/>
      <c r="K203" s="12"/>
      <c r="L203" s="12"/>
      <c r="M203" s="12"/>
      <c r="N203" s="12"/>
      <c r="O203" s="12"/>
      <c r="P203" s="12"/>
    </row>
    <row r="204" spans="1:16" ht="23.25" customHeight="1" thickBot="1">
      <c r="A204" s="159" t="s">
        <v>103</v>
      </c>
      <c r="B204" s="280">
        <v>2</v>
      </c>
      <c r="C204" s="161"/>
      <c r="D204" s="161"/>
      <c r="E204" s="160"/>
      <c r="F204" s="162"/>
      <c r="G204" s="162"/>
      <c r="H204" s="162"/>
      <c r="I204" s="162"/>
      <c r="J204" s="147"/>
      <c r="K204" s="12"/>
      <c r="L204" s="12"/>
      <c r="M204" s="12"/>
      <c r="N204" s="12"/>
      <c r="O204" s="12"/>
      <c r="P204" s="12"/>
    </row>
    <row r="205" spans="1:16" ht="29.25" thickBot="1">
      <c r="A205" s="159" t="s">
        <v>104</v>
      </c>
      <c r="B205" s="280">
        <v>3</v>
      </c>
      <c r="C205" s="161"/>
      <c r="D205" s="161"/>
      <c r="E205" s="160"/>
      <c r="F205" s="162"/>
      <c r="G205" s="162"/>
      <c r="H205" s="162"/>
      <c r="I205" s="162"/>
      <c r="J205" s="147"/>
      <c r="K205" s="12"/>
      <c r="L205" s="12"/>
      <c r="M205" s="12"/>
      <c r="N205" s="12"/>
      <c r="O205" s="12"/>
      <c r="P205" s="12"/>
    </row>
    <row r="206" spans="1:16" ht="43.5" thickBot="1">
      <c r="A206" s="159" t="s">
        <v>105</v>
      </c>
      <c r="B206" s="280">
        <v>4</v>
      </c>
      <c r="C206" s="161"/>
      <c r="D206" s="161"/>
      <c r="E206" s="160"/>
      <c r="F206" s="162"/>
      <c r="G206" s="162"/>
      <c r="H206" s="162"/>
      <c r="I206" s="162"/>
      <c r="J206" s="147"/>
      <c r="K206" s="12"/>
      <c r="L206" s="12"/>
      <c r="M206" s="12"/>
      <c r="N206" s="12"/>
      <c r="O206" s="12"/>
      <c r="P206" s="12"/>
    </row>
    <row r="207" spans="1:16" ht="29.25" thickBot="1">
      <c r="A207" s="159" t="s">
        <v>106</v>
      </c>
      <c r="B207" s="280">
        <v>5</v>
      </c>
      <c r="C207" s="161"/>
      <c r="D207" s="161"/>
      <c r="E207" s="160"/>
      <c r="F207" s="162"/>
      <c r="G207" s="162"/>
      <c r="H207" s="162"/>
      <c r="I207" s="162"/>
      <c r="J207" s="147"/>
      <c r="K207" s="12"/>
      <c r="L207" s="12"/>
      <c r="M207" s="12"/>
      <c r="N207" s="12"/>
      <c r="O207" s="12"/>
      <c r="P207" s="12"/>
    </row>
    <row r="208" spans="1:16" ht="57.75" thickBot="1">
      <c r="A208" s="159" t="s">
        <v>315</v>
      </c>
      <c r="B208" s="280">
        <v>6</v>
      </c>
      <c r="C208" s="161"/>
      <c r="D208" s="160"/>
      <c r="E208" s="208"/>
      <c r="F208" s="209"/>
      <c r="G208" s="209"/>
      <c r="H208" s="209"/>
      <c r="I208" s="162"/>
      <c r="J208" s="147"/>
      <c r="K208" s="12">
        <f>SUM(F208:J208)</f>
        <v>0</v>
      </c>
      <c r="L208" s="12"/>
      <c r="M208" s="12"/>
      <c r="N208" s="12"/>
      <c r="O208" s="12"/>
      <c r="P208" s="12"/>
    </row>
    <row r="209" spans="1:16" ht="29.25" thickBot="1">
      <c r="A209" s="159" t="s">
        <v>107</v>
      </c>
      <c r="B209" s="280">
        <v>7</v>
      </c>
      <c r="C209" s="161"/>
      <c r="D209" s="161"/>
      <c r="E209" s="160"/>
      <c r="F209" s="162"/>
      <c r="G209" s="162"/>
      <c r="H209" s="162"/>
      <c r="I209" s="162"/>
      <c r="J209" s="147"/>
      <c r="K209" s="12"/>
      <c r="L209" s="12"/>
      <c r="M209" s="12"/>
      <c r="N209" s="12"/>
      <c r="O209" s="12"/>
      <c r="P209" s="12"/>
    </row>
    <row r="210" spans="1:16" ht="26.25" customHeight="1" thickBot="1">
      <c r="A210" s="159" t="s">
        <v>108</v>
      </c>
      <c r="B210" s="280">
        <v>8</v>
      </c>
      <c r="C210" s="161"/>
      <c r="D210" s="161"/>
      <c r="E210" s="160"/>
      <c r="F210" s="162"/>
      <c r="G210" s="162"/>
      <c r="H210" s="162"/>
      <c r="I210" s="162"/>
      <c r="J210" s="147"/>
      <c r="K210" s="12"/>
      <c r="L210" s="12"/>
      <c r="M210" s="12"/>
      <c r="N210" s="12"/>
      <c r="O210" s="12"/>
      <c r="P210" s="12"/>
    </row>
    <row r="211" spans="1:16" ht="15">
      <c r="A211" s="148"/>
      <c r="B211" s="275"/>
      <c r="C211" s="134"/>
      <c r="D211" s="134"/>
      <c r="E211" s="134"/>
      <c r="F211" s="135"/>
      <c r="G211" s="135"/>
      <c r="H211" s="135"/>
      <c r="I211" s="135"/>
      <c r="J211" s="12"/>
      <c r="K211" s="12"/>
      <c r="L211" s="12"/>
      <c r="M211" s="12"/>
      <c r="N211" s="12"/>
      <c r="O211" s="12"/>
      <c r="P211" s="12"/>
    </row>
    <row r="212" spans="1:16" ht="15">
      <c r="A212" s="148"/>
      <c r="B212" s="275"/>
      <c r="C212" s="134"/>
      <c r="D212" s="134"/>
      <c r="E212" s="134"/>
      <c r="F212" s="135"/>
      <c r="G212" s="135"/>
      <c r="H212" s="135"/>
      <c r="I212" s="135"/>
      <c r="J212" s="12"/>
      <c r="K212" s="12"/>
      <c r="L212" s="12"/>
      <c r="M212" s="12"/>
      <c r="N212" s="12"/>
      <c r="O212" s="12"/>
      <c r="P212" s="12"/>
    </row>
    <row r="213" spans="1:16" ht="15">
      <c r="A213" s="17" t="s">
        <v>109</v>
      </c>
      <c r="B213" s="275"/>
      <c r="C213" s="134"/>
      <c r="D213" s="134"/>
      <c r="E213" s="134"/>
      <c r="F213" s="135"/>
      <c r="G213" s="135"/>
      <c r="H213" s="135"/>
      <c r="I213" s="135"/>
      <c r="J213" s="12"/>
      <c r="K213" s="12"/>
      <c r="L213" s="12"/>
      <c r="M213" s="12"/>
      <c r="N213" s="12"/>
      <c r="O213" s="12"/>
      <c r="P213" s="12"/>
    </row>
    <row r="214" spans="1:16" ht="15">
      <c r="A214" s="17"/>
      <c r="B214" s="275"/>
      <c r="C214" s="134"/>
      <c r="D214" s="134"/>
      <c r="E214" s="134"/>
      <c r="F214" s="135"/>
      <c r="G214" s="135"/>
      <c r="H214" s="135"/>
      <c r="I214" s="135"/>
      <c r="J214" s="12"/>
      <c r="K214" s="12"/>
      <c r="L214" s="12"/>
      <c r="M214" s="12"/>
      <c r="N214" s="12"/>
      <c r="O214" s="12"/>
      <c r="P214" s="12"/>
    </row>
    <row r="215" spans="1:16" ht="15">
      <c r="A215" s="17"/>
      <c r="B215" s="275"/>
      <c r="C215" s="134"/>
      <c r="D215" s="134"/>
      <c r="E215" s="134"/>
      <c r="F215" s="135"/>
      <c r="G215" s="135"/>
      <c r="H215" s="135"/>
      <c r="I215" s="135"/>
      <c r="J215" s="12"/>
      <c r="K215" s="12"/>
      <c r="L215" s="12"/>
      <c r="M215" s="12"/>
      <c r="N215" s="12"/>
      <c r="O215" s="12"/>
      <c r="P215" s="12"/>
    </row>
    <row r="216" spans="1:16" ht="15">
      <c r="A216" s="149" t="s">
        <v>281</v>
      </c>
      <c r="B216" s="275"/>
      <c r="C216" s="134"/>
      <c r="D216" s="134"/>
      <c r="E216" s="134"/>
      <c r="F216" s="135"/>
      <c r="G216" s="135"/>
      <c r="H216" s="135"/>
      <c r="I216" s="135"/>
      <c r="J216" s="12"/>
      <c r="K216" s="12"/>
      <c r="L216" s="12"/>
      <c r="M216" s="12"/>
      <c r="N216" s="12"/>
      <c r="O216" s="12"/>
      <c r="P216" s="12"/>
    </row>
    <row r="217" spans="1:16" ht="14.25">
      <c r="A217" s="150"/>
      <c r="B217" s="281"/>
      <c r="C217" s="151"/>
      <c r="D217" s="151"/>
      <c r="E217" s="151"/>
      <c r="F217" s="152"/>
      <c r="G217" s="152"/>
      <c r="H217" s="152"/>
      <c r="I217" s="135"/>
      <c r="J217" s="12"/>
      <c r="K217" s="12"/>
      <c r="L217" s="12"/>
      <c r="M217" s="12"/>
      <c r="N217" s="12"/>
      <c r="O217" s="12"/>
      <c r="P217" s="12"/>
    </row>
    <row r="218" spans="1:16" ht="14.25">
      <c r="A218" s="135"/>
      <c r="B218" s="275"/>
      <c r="C218" s="134"/>
      <c r="D218" s="134"/>
      <c r="E218" s="134"/>
      <c r="F218" s="135"/>
      <c r="G218" s="135"/>
      <c r="H218" s="135"/>
      <c r="I218" s="135"/>
      <c r="J218" s="12"/>
      <c r="K218" s="12"/>
      <c r="L218" s="12"/>
      <c r="M218" s="12"/>
      <c r="N218" s="12"/>
      <c r="O218" s="12"/>
      <c r="P218" s="12"/>
    </row>
    <row r="219" spans="1:16" ht="15">
      <c r="A219" s="149"/>
      <c r="B219" s="275"/>
      <c r="C219" s="134"/>
      <c r="D219" s="134"/>
      <c r="E219" s="134"/>
      <c r="F219" s="135"/>
      <c r="G219" s="135"/>
      <c r="H219" s="135"/>
      <c r="I219" s="135"/>
      <c r="J219" s="12"/>
      <c r="K219" s="12"/>
      <c r="L219" s="12"/>
      <c r="M219" s="12"/>
      <c r="N219" s="12"/>
      <c r="O219" s="12"/>
      <c r="P219" s="12"/>
    </row>
    <row r="220" spans="1:16" ht="15">
      <c r="A220" s="149"/>
      <c r="B220" s="275"/>
      <c r="C220" s="134"/>
      <c r="D220" s="134"/>
      <c r="E220" s="134"/>
      <c r="F220" s="135"/>
      <c r="G220" s="135"/>
      <c r="H220" s="135"/>
      <c r="I220" s="135"/>
      <c r="J220" s="12"/>
      <c r="K220" s="12"/>
      <c r="L220" s="12"/>
      <c r="M220" s="12"/>
      <c r="N220" s="12"/>
      <c r="O220" s="12"/>
      <c r="P220" s="12"/>
    </row>
    <row r="221" spans="1:16" ht="15">
      <c r="A221" s="149"/>
      <c r="B221" s="275"/>
      <c r="C221" s="134"/>
      <c r="D221" s="134"/>
      <c r="E221" s="134"/>
      <c r="F221" s="135"/>
      <c r="G221" s="135"/>
      <c r="H221" s="135"/>
      <c r="I221" s="135"/>
      <c r="J221" s="12"/>
      <c r="K221" s="12"/>
      <c r="L221" s="12"/>
      <c r="M221" s="12"/>
      <c r="N221" s="12"/>
      <c r="O221" s="12"/>
      <c r="P221" s="12"/>
    </row>
    <row r="222" spans="1:16" ht="15">
      <c r="A222" s="149" t="s">
        <v>110</v>
      </c>
      <c r="B222" s="275"/>
      <c r="C222" s="134"/>
      <c r="D222" s="134"/>
      <c r="E222" s="134"/>
      <c r="F222" s="135"/>
      <c r="G222" s="135"/>
      <c r="H222" s="135"/>
      <c r="I222" s="135"/>
      <c r="J222" s="12"/>
      <c r="K222" s="12"/>
      <c r="L222" s="12"/>
      <c r="M222" s="12"/>
      <c r="N222" s="12"/>
      <c r="O222" s="12"/>
      <c r="P222" s="12"/>
    </row>
    <row r="223" spans="1:16" ht="15">
      <c r="A223" s="149" t="s">
        <v>111</v>
      </c>
      <c r="B223" s="275"/>
      <c r="C223" s="134"/>
      <c r="D223" s="134"/>
      <c r="E223" s="134"/>
      <c r="F223" s="135"/>
      <c r="G223" s="135"/>
      <c r="H223" s="135"/>
      <c r="I223" s="135"/>
      <c r="J223" s="12"/>
      <c r="K223" s="12"/>
      <c r="L223" s="12"/>
      <c r="M223" s="12"/>
      <c r="N223" s="12"/>
      <c r="O223" s="12"/>
      <c r="P223" s="12"/>
    </row>
    <row r="224" spans="1:16" ht="15">
      <c r="A224" s="149"/>
      <c r="B224" s="275"/>
      <c r="C224" s="134"/>
      <c r="D224" s="134"/>
      <c r="E224" s="134"/>
      <c r="F224" s="135"/>
      <c r="G224" s="135"/>
      <c r="H224" s="135"/>
      <c r="I224" s="135"/>
      <c r="J224" s="12"/>
      <c r="K224" s="12"/>
      <c r="L224" s="12"/>
      <c r="M224" s="12"/>
      <c r="N224" s="12"/>
      <c r="O224" s="12"/>
      <c r="P224" s="12"/>
    </row>
    <row r="225" spans="1:16" ht="14.25">
      <c r="A225" s="135"/>
      <c r="B225" s="275"/>
      <c r="C225" s="134"/>
      <c r="D225" s="134"/>
      <c r="E225" s="134"/>
      <c r="F225" s="135"/>
      <c r="G225" s="135"/>
      <c r="H225" s="135"/>
      <c r="I225" s="135"/>
      <c r="J225" s="12"/>
      <c r="K225" s="12"/>
      <c r="L225" s="12"/>
      <c r="M225" s="12"/>
      <c r="N225" s="12"/>
      <c r="O225" s="12"/>
      <c r="P225" s="12"/>
    </row>
    <row r="226" spans="1:16" ht="14.25">
      <c r="A226" s="153"/>
      <c r="B226" s="275"/>
      <c r="C226" s="134"/>
      <c r="D226" s="134"/>
      <c r="E226" s="134"/>
      <c r="F226" s="135"/>
      <c r="G226" s="135"/>
      <c r="H226" s="135"/>
      <c r="I226" s="135"/>
      <c r="J226" s="12"/>
      <c r="K226" s="12"/>
      <c r="L226" s="12"/>
      <c r="M226" s="12"/>
      <c r="N226" s="12"/>
      <c r="O226" s="12"/>
      <c r="P226" s="12"/>
    </row>
    <row r="227" spans="1:16" ht="14.25">
      <c r="A227" s="153"/>
      <c r="B227" s="275"/>
      <c r="C227" s="134"/>
      <c r="D227" s="134"/>
      <c r="E227" s="134"/>
      <c r="F227" s="135"/>
      <c r="G227" s="135"/>
      <c r="H227" s="135"/>
      <c r="I227" s="135"/>
      <c r="J227" s="12"/>
      <c r="K227" s="12"/>
      <c r="L227" s="12"/>
      <c r="M227" s="12"/>
      <c r="N227" s="12"/>
      <c r="O227" s="12"/>
      <c r="P227" s="12"/>
    </row>
    <row r="228" spans="1:16" ht="15">
      <c r="A228" s="149"/>
      <c r="B228" s="275"/>
      <c r="C228" s="134"/>
      <c r="D228" s="134"/>
      <c r="E228" s="134"/>
      <c r="F228" s="135"/>
      <c r="G228" s="135"/>
      <c r="H228" s="135"/>
      <c r="I228" s="135"/>
      <c r="J228" s="12"/>
      <c r="K228" s="12"/>
      <c r="L228" s="12"/>
      <c r="M228" s="12"/>
      <c r="N228" s="12"/>
      <c r="O228" s="12"/>
      <c r="P228" s="12"/>
    </row>
    <row r="229" spans="1:16" ht="14.25">
      <c r="A229" s="135"/>
      <c r="B229" s="275"/>
      <c r="C229" s="134"/>
      <c r="D229" s="134"/>
      <c r="E229" s="134"/>
      <c r="F229" s="135"/>
      <c r="G229" s="135"/>
      <c r="H229" s="135"/>
      <c r="I229" s="135"/>
      <c r="J229" s="12"/>
      <c r="K229" s="12"/>
      <c r="L229" s="12"/>
      <c r="M229" s="12"/>
      <c r="N229" s="12"/>
      <c r="O229" s="12"/>
      <c r="P229" s="12"/>
    </row>
    <row r="230" spans="1:16" ht="14.25">
      <c r="A230" s="133"/>
      <c r="B230" s="275"/>
      <c r="C230" s="134"/>
      <c r="D230" s="134"/>
      <c r="E230" s="134"/>
      <c r="F230" s="135"/>
      <c r="G230" s="135"/>
      <c r="H230" s="135"/>
      <c r="I230" s="135"/>
      <c r="J230" s="12"/>
      <c r="K230" s="12"/>
      <c r="L230" s="12"/>
      <c r="M230" s="12"/>
      <c r="N230" s="12"/>
      <c r="O230" s="12"/>
      <c r="P230" s="12"/>
    </row>
    <row r="231" spans="1:16" ht="14.25">
      <c r="A231" s="135"/>
      <c r="B231" s="275"/>
      <c r="C231" s="134"/>
      <c r="D231" s="134"/>
      <c r="E231" s="134"/>
      <c r="F231" s="135"/>
      <c r="G231" s="135"/>
      <c r="H231" s="135"/>
      <c r="I231" s="135"/>
      <c r="J231" s="12"/>
      <c r="K231" s="12"/>
      <c r="L231" s="12"/>
      <c r="M231" s="12"/>
      <c r="N231" s="12"/>
      <c r="O231" s="12"/>
      <c r="P231" s="12"/>
    </row>
    <row r="232" spans="1:16" ht="14.25">
      <c r="A232" s="135"/>
      <c r="B232" s="275"/>
      <c r="C232" s="134"/>
      <c r="D232" s="134"/>
      <c r="E232" s="134"/>
      <c r="F232" s="135"/>
      <c r="G232" s="135"/>
      <c r="H232" s="135"/>
      <c r="I232" s="135"/>
      <c r="J232" s="12"/>
      <c r="K232" s="12"/>
      <c r="L232" s="12"/>
      <c r="M232" s="12"/>
      <c r="N232" s="12"/>
      <c r="O232" s="12"/>
      <c r="P232" s="12"/>
    </row>
    <row r="233" spans="1:16" ht="14.25">
      <c r="A233" s="135"/>
      <c r="B233" s="275"/>
      <c r="C233" s="134"/>
      <c r="D233" s="134"/>
      <c r="E233" s="134"/>
      <c r="F233" s="135"/>
      <c r="G233" s="135"/>
      <c r="H233" s="135"/>
      <c r="I233" s="135"/>
      <c r="J233" s="12"/>
      <c r="K233" s="12"/>
      <c r="L233" s="12"/>
      <c r="M233" s="12"/>
      <c r="N233" s="12"/>
      <c r="O233" s="12"/>
      <c r="P233" s="12"/>
    </row>
    <row r="234" spans="1:16" ht="14.25">
      <c r="A234" s="135"/>
      <c r="B234" s="275"/>
      <c r="C234" s="134"/>
      <c r="D234" s="134"/>
      <c r="E234" s="134"/>
      <c r="F234" s="135"/>
      <c r="G234" s="135"/>
      <c r="H234" s="135"/>
      <c r="I234" s="135"/>
      <c r="J234" s="12"/>
      <c r="K234" s="12"/>
      <c r="L234" s="12"/>
      <c r="M234" s="12"/>
      <c r="N234" s="12"/>
      <c r="O234" s="12"/>
      <c r="P234" s="12"/>
    </row>
    <row r="235" spans="1:16" ht="14.25">
      <c r="A235" s="135"/>
      <c r="B235" s="275"/>
      <c r="C235" s="134"/>
      <c r="D235" s="134"/>
      <c r="E235" s="134"/>
      <c r="F235" s="135"/>
      <c r="G235" s="135"/>
      <c r="H235" s="135"/>
      <c r="I235" s="135"/>
      <c r="J235" s="12"/>
      <c r="K235" s="12"/>
      <c r="L235" s="12"/>
      <c r="M235" s="12"/>
      <c r="N235" s="12"/>
      <c r="O235" s="12"/>
      <c r="P235" s="12"/>
    </row>
    <row r="236" spans="1:16" ht="14.25">
      <c r="A236" s="135"/>
      <c r="B236" s="275"/>
      <c r="C236" s="134"/>
      <c r="D236" s="134"/>
      <c r="E236" s="134"/>
      <c r="F236" s="135"/>
      <c r="G236" s="135"/>
      <c r="H236" s="135"/>
      <c r="I236" s="135"/>
      <c r="J236" s="12"/>
      <c r="K236" s="12"/>
      <c r="L236" s="12"/>
      <c r="M236" s="12"/>
      <c r="N236" s="12"/>
      <c r="O236" s="12"/>
      <c r="P236" s="12"/>
    </row>
    <row r="237" spans="1:16" ht="14.25">
      <c r="A237" s="135"/>
      <c r="B237" s="275"/>
      <c r="C237" s="134"/>
      <c r="D237" s="134"/>
      <c r="E237" s="134"/>
      <c r="F237" s="135"/>
      <c r="G237" s="135"/>
      <c r="H237" s="135"/>
      <c r="I237" s="135"/>
      <c r="J237" s="12"/>
      <c r="K237" s="12"/>
      <c r="L237" s="12"/>
      <c r="M237" s="12"/>
      <c r="N237" s="12"/>
      <c r="O237" s="12"/>
      <c r="P237" s="12"/>
    </row>
    <row r="238" spans="1:16" ht="14.25">
      <c r="A238" s="135"/>
      <c r="B238" s="275"/>
      <c r="C238" s="134"/>
      <c r="D238" s="134"/>
      <c r="E238" s="134"/>
      <c r="F238" s="135"/>
      <c r="G238" s="135"/>
      <c r="H238" s="135"/>
      <c r="I238" s="135"/>
      <c r="J238" s="12"/>
      <c r="K238" s="12"/>
      <c r="L238" s="12"/>
      <c r="M238" s="12"/>
      <c r="N238" s="12"/>
      <c r="O238" s="12"/>
      <c r="P238" s="12"/>
    </row>
    <row r="239" spans="1:16" ht="14.25">
      <c r="A239" s="135"/>
      <c r="B239" s="275"/>
      <c r="C239" s="134"/>
      <c r="D239" s="134"/>
      <c r="E239" s="134"/>
      <c r="F239" s="135"/>
      <c r="G239" s="135"/>
      <c r="H239" s="135"/>
      <c r="I239" s="135"/>
      <c r="J239" s="12"/>
      <c r="K239" s="12"/>
      <c r="L239" s="12"/>
      <c r="M239" s="12"/>
      <c r="N239" s="12"/>
      <c r="O239" s="12"/>
      <c r="P239" s="12"/>
    </row>
    <row r="240" spans="1:16" ht="14.25">
      <c r="A240" s="135"/>
      <c r="B240" s="275"/>
      <c r="C240" s="134"/>
      <c r="D240" s="134"/>
      <c r="E240" s="134"/>
      <c r="F240" s="135"/>
      <c r="G240" s="135"/>
      <c r="H240" s="135"/>
      <c r="I240" s="135"/>
      <c r="J240" s="12"/>
      <c r="K240" s="12"/>
      <c r="L240" s="12"/>
      <c r="M240" s="12"/>
      <c r="N240" s="12"/>
      <c r="O240" s="12"/>
      <c r="P240" s="12"/>
    </row>
    <row r="241" spans="1:16" ht="14.25">
      <c r="A241" s="135"/>
      <c r="B241" s="275"/>
      <c r="C241" s="134"/>
      <c r="D241" s="134"/>
      <c r="E241" s="134"/>
      <c r="F241" s="135"/>
      <c r="G241" s="135"/>
      <c r="H241" s="135"/>
      <c r="I241" s="135"/>
      <c r="J241" s="12"/>
      <c r="K241" s="12"/>
      <c r="L241" s="12"/>
      <c r="M241" s="12"/>
      <c r="N241" s="12"/>
      <c r="O241" s="12"/>
      <c r="P241" s="12"/>
    </row>
    <row r="242" spans="1:16" ht="14.25">
      <c r="A242" s="135"/>
      <c r="B242" s="275"/>
      <c r="C242" s="134"/>
      <c r="D242" s="134"/>
      <c r="E242" s="134"/>
      <c r="F242" s="135"/>
      <c r="G242" s="135"/>
      <c r="H242" s="135"/>
      <c r="I242" s="135"/>
      <c r="J242" s="12"/>
      <c r="K242" s="12"/>
      <c r="L242" s="12"/>
      <c r="M242" s="12"/>
      <c r="N242" s="12"/>
      <c r="O242" s="12"/>
      <c r="P242" s="12"/>
    </row>
    <row r="243" spans="1:16" ht="14.25">
      <c r="A243" s="135"/>
      <c r="B243" s="275"/>
      <c r="C243" s="134"/>
      <c r="D243" s="134"/>
      <c r="E243" s="134"/>
      <c r="F243" s="135"/>
      <c r="G243" s="135"/>
      <c r="H243" s="135"/>
      <c r="I243" s="135"/>
      <c r="J243" s="12"/>
      <c r="K243" s="12"/>
      <c r="L243" s="12"/>
      <c r="M243" s="12"/>
      <c r="N243" s="12"/>
      <c r="O243" s="12"/>
      <c r="P243" s="12"/>
    </row>
    <row r="244" spans="1:16" ht="14.25">
      <c r="A244" s="135"/>
      <c r="B244" s="275"/>
      <c r="C244" s="134"/>
      <c r="D244" s="134"/>
      <c r="E244" s="134"/>
      <c r="F244" s="135"/>
      <c r="G244" s="135"/>
      <c r="H244" s="135"/>
      <c r="I244" s="135"/>
      <c r="J244" s="12"/>
      <c r="K244" s="12"/>
      <c r="L244" s="12"/>
      <c r="M244" s="12"/>
      <c r="N244" s="12"/>
      <c r="O244" s="12"/>
      <c r="P244" s="12"/>
    </row>
    <row r="245" spans="1:16" ht="14.25">
      <c r="A245" s="135"/>
      <c r="B245" s="275"/>
      <c r="C245" s="134"/>
      <c r="D245" s="134"/>
      <c r="E245" s="134"/>
      <c r="F245" s="135"/>
      <c r="G245" s="135"/>
      <c r="H245" s="135"/>
      <c r="I245" s="135"/>
      <c r="J245" s="12"/>
      <c r="K245" s="12"/>
      <c r="L245" s="12"/>
      <c r="M245" s="12"/>
      <c r="N245" s="12"/>
      <c r="O245" s="12"/>
      <c r="P245" s="12"/>
    </row>
    <row r="246" spans="1:16" ht="14.25">
      <c r="A246" s="135"/>
      <c r="B246" s="275"/>
      <c r="C246" s="134"/>
      <c r="D246" s="134"/>
      <c r="E246" s="134"/>
      <c r="F246" s="135"/>
      <c r="G246" s="135"/>
      <c r="H246" s="135"/>
      <c r="I246" s="135"/>
      <c r="J246" s="12"/>
      <c r="K246" s="12"/>
      <c r="L246" s="12"/>
      <c r="M246" s="12"/>
      <c r="N246" s="12"/>
      <c r="O246" s="12"/>
      <c r="P246" s="12"/>
    </row>
    <row r="247" spans="1:16" ht="14.25">
      <c r="A247" s="135"/>
      <c r="B247" s="275"/>
      <c r="C247" s="134"/>
      <c r="D247" s="134"/>
      <c r="E247" s="134"/>
      <c r="F247" s="135"/>
      <c r="G247" s="135"/>
      <c r="H247" s="135"/>
      <c r="I247" s="135"/>
      <c r="J247" s="12"/>
      <c r="K247" s="12"/>
      <c r="L247" s="12"/>
      <c r="M247" s="12"/>
      <c r="N247" s="12"/>
      <c r="O247" s="12"/>
      <c r="P247" s="12"/>
    </row>
    <row r="248" spans="1:16" ht="14.25">
      <c r="A248" s="135"/>
      <c r="B248" s="275"/>
      <c r="C248" s="134"/>
      <c r="D248" s="134"/>
      <c r="E248" s="134"/>
      <c r="F248" s="135"/>
      <c r="G248" s="135"/>
      <c r="H248" s="135"/>
      <c r="I248" s="135"/>
      <c r="J248" s="12"/>
      <c r="K248" s="12"/>
      <c r="L248" s="12"/>
      <c r="M248" s="12"/>
      <c r="N248" s="12"/>
      <c r="O248" s="12"/>
      <c r="P248" s="12"/>
    </row>
    <row r="249" spans="1:16" ht="14.25">
      <c r="A249" s="135"/>
      <c r="B249" s="275"/>
      <c r="C249" s="134"/>
      <c r="D249" s="134"/>
      <c r="E249" s="134"/>
      <c r="F249" s="135"/>
      <c r="G249" s="135"/>
      <c r="H249" s="135"/>
      <c r="I249" s="135"/>
      <c r="J249" s="12"/>
      <c r="K249" s="12"/>
      <c r="L249" s="12"/>
      <c r="M249" s="12"/>
      <c r="N249" s="12"/>
      <c r="O249" s="12"/>
      <c r="P249" s="12"/>
    </row>
    <row r="250" spans="1:16" ht="14.25">
      <c r="A250" s="135"/>
      <c r="B250" s="275"/>
      <c r="C250" s="134"/>
      <c r="D250" s="134"/>
      <c r="E250" s="134"/>
      <c r="F250" s="135"/>
      <c r="G250" s="135"/>
      <c r="H250" s="135"/>
      <c r="I250" s="135"/>
      <c r="J250" s="12"/>
      <c r="K250" s="12"/>
      <c r="L250" s="12"/>
      <c r="M250" s="12"/>
      <c r="N250" s="12"/>
      <c r="O250" s="12"/>
      <c r="P250" s="12"/>
    </row>
    <row r="251" spans="1:16" ht="14.25">
      <c r="A251" s="135"/>
      <c r="B251" s="275"/>
      <c r="C251" s="134"/>
      <c r="D251" s="134"/>
      <c r="E251" s="134"/>
      <c r="F251" s="135"/>
      <c r="G251" s="135"/>
      <c r="H251" s="135"/>
      <c r="I251" s="135"/>
      <c r="J251" s="12"/>
      <c r="K251" s="12"/>
      <c r="L251" s="12"/>
      <c r="M251" s="12"/>
      <c r="N251" s="12"/>
      <c r="O251" s="12"/>
      <c r="P251" s="12"/>
    </row>
    <row r="252" spans="1:16" ht="14.25">
      <c r="A252" s="135"/>
      <c r="B252" s="275"/>
      <c r="C252" s="134"/>
      <c r="D252" s="134"/>
      <c r="E252" s="134"/>
      <c r="F252" s="135"/>
      <c r="G252" s="135"/>
      <c r="H252" s="135"/>
      <c r="I252" s="135"/>
      <c r="J252" s="12"/>
      <c r="K252" s="12"/>
      <c r="L252" s="12"/>
      <c r="M252" s="12"/>
      <c r="N252" s="12"/>
      <c r="O252" s="12"/>
      <c r="P252" s="12"/>
    </row>
    <row r="253" spans="1:16" ht="14.25">
      <c r="A253" s="135"/>
      <c r="B253" s="275"/>
      <c r="C253" s="134"/>
      <c r="D253" s="134"/>
      <c r="E253" s="134"/>
      <c r="F253" s="135"/>
      <c r="G253" s="135"/>
      <c r="H253" s="135"/>
      <c r="I253" s="135"/>
      <c r="J253" s="12"/>
      <c r="K253" s="12"/>
      <c r="L253" s="12"/>
      <c r="M253" s="12"/>
      <c r="N253" s="12"/>
      <c r="O253" s="12"/>
      <c r="P253" s="12"/>
    </row>
    <row r="254" spans="1:16" ht="14.25">
      <c r="A254" s="135"/>
      <c r="B254" s="275"/>
      <c r="C254" s="134"/>
      <c r="D254" s="134"/>
      <c r="E254" s="134"/>
      <c r="F254" s="135"/>
      <c r="G254" s="135"/>
      <c r="H254" s="135"/>
      <c r="I254" s="135"/>
      <c r="J254" s="12"/>
      <c r="K254" s="12"/>
      <c r="L254" s="12"/>
      <c r="M254" s="12"/>
      <c r="N254" s="12"/>
      <c r="O254" s="12"/>
      <c r="P254" s="12"/>
    </row>
    <row r="255" spans="1:16" ht="14.25">
      <c r="A255" s="135"/>
      <c r="B255" s="275"/>
      <c r="C255" s="134"/>
      <c r="D255" s="134"/>
      <c r="E255" s="134"/>
      <c r="F255" s="135"/>
      <c r="G255" s="135"/>
      <c r="H255" s="135"/>
      <c r="I255" s="135"/>
      <c r="J255" s="12"/>
      <c r="K255" s="12"/>
      <c r="L255" s="12"/>
      <c r="M255" s="12"/>
      <c r="N255" s="12"/>
      <c r="O255" s="12"/>
      <c r="P255" s="12"/>
    </row>
    <row r="256" spans="1:16" ht="14.25">
      <c r="A256" s="135"/>
      <c r="B256" s="275"/>
      <c r="C256" s="134"/>
      <c r="D256" s="134"/>
      <c r="E256" s="134"/>
      <c r="F256" s="135"/>
      <c r="G256" s="135"/>
      <c r="H256" s="135"/>
      <c r="I256" s="135"/>
      <c r="J256" s="12"/>
      <c r="K256" s="12"/>
      <c r="L256" s="12"/>
      <c r="M256" s="12"/>
      <c r="N256" s="12"/>
      <c r="O256" s="12"/>
      <c r="P256" s="12"/>
    </row>
    <row r="257" spans="1:16" ht="14.25">
      <c r="A257" s="135"/>
      <c r="B257" s="275"/>
      <c r="C257" s="134"/>
      <c r="D257" s="134"/>
      <c r="E257" s="134"/>
      <c r="F257" s="135"/>
      <c r="G257" s="135"/>
      <c r="H257" s="135"/>
      <c r="I257" s="135"/>
      <c r="J257" s="12"/>
      <c r="K257" s="12"/>
      <c r="L257" s="12"/>
      <c r="M257" s="12"/>
      <c r="N257" s="12"/>
      <c r="O257" s="12"/>
      <c r="P257" s="12"/>
    </row>
    <row r="258" spans="1:16" ht="14.25">
      <c r="A258" s="135"/>
      <c r="B258" s="275"/>
      <c r="C258" s="134"/>
      <c r="D258" s="134"/>
      <c r="E258" s="134"/>
      <c r="F258" s="135"/>
      <c r="G258" s="135"/>
      <c r="H258" s="135"/>
      <c r="I258" s="135"/>
      <c r="J258" s="12"/>
      <c r="K258" s="12"/>
      <c r="L258" s="12"/>
      <c r="M258" s="12"/>
      <c r="N258" s="12"/>
      <c r="O258" s="12"/>
      <c r="P258" s="12"/>
    </row>
    <row r="259" spans="1:16" ht="14.25">
      <c r="A259" s="135"/>
      <c r="B259" s="275"/>
      <c r="C259" s="134"/>
      <c r="D259" s="134"/>
      <c r="E259" s="134"/>
      <c r="F259" s="135"/>
      <c r="G259" s="135"/>
      <c r="H259" s="135"/>
      <c r="I259" s="135"/>
      <c r="J259" s="12"/>
      <c r="K259" s="12"/>
      <c r="L259" s="12"/>
      <c r="M259" s="12"/>
      <c r="N259" s="12"/>
      <c r="O259" s="12"/>
      <c r="P259" s="12"/>
    </row>
    <row r="260" spans="1:16" ht="14.25">
      <c r="A260" s="135"/>
      <c r="B260" s="275"/>
      <c r="C260" s="134"/>
      <c r="D260" s="134"/>
      <c r="E260" s="134"/>
      <c r="F260" s="135"/>
      <c r="G260" s="135"/>
      <c r="H260" s="135"/>
      <c r="I260" s="135"/>
      <c r="J260" s="12"/>
      <c r="K260" s="12"/>
      <c r="L260" s="12"/>
      <c r="M260" s="12"/>
      <c r="N260" s="12"/>
      <c r="O260" s="12"/>
      <c r="P260" s="12"/>
    </row>
    <row r="261" spans="1:16" ht="14.25">
      <c r="A261" s="135"/>
      <c r="B261" s="275"/>
      <c r="C261" s="134"/>
      <c r="D261" s="134"/>
      <c r="E261" s="134"/>
      <c r="F261" s="135"/>
      <c r="G261" s="135"/>
      <c r="H261" s="135"/>
      <c r="I261" s="135"/>
      <c r="J261" s="12"/>
      <c r="K261" s="12"/>
      <c r="L261" s="12"/>
      <c r="M261" s="12"/>
      <c r="N261" s="12"/>
      <c r="O261" s="12"/>
      <c r="P261" s="12"/>
    </row>
    <row r="262" spans="1:16" ht="14.25">
      <c r="A262" s="135"/>
      <c r="B262" s="275"/>
      <c r="C262" s="134"/>
      <c r="D262" s="134"/>
      <c r="E262" s="134"/>
      <c r="F262" s="135"/>
      <c r="G262" s="135"/>
      <c r="H262" s="135"/>
      <c r="I262" s="135"/>
      <c r="J262" s="12"/>
      <c r="K262" s="12"/>
      <c r="L262" s="12"/>
      <c r="M262" s="12"/>
      <c r="N262" s="12"/>
      <c r="O262" s="12"/>
      <c r="P262" s="12"/>
    </row>
    <row r="263" spans="1:16" ht="14.25">
      <c r="A263" s="135"/>
      <c r="B263" s="275"/>
      <c r="C263" s="134"/>
      <c r="D263" s="134"/>
      <c r="E263" s="134"/>
      <c r="F263" s="135"/>
      <c r="G263" s="135"/>
      <c r="H263" s="135"/>
      <c r="I263" s="135"/>
      <c r="J263" s="12"/>
      <c r="K263" s="12"/>
      <c r="L263" s="12"/>
      <c r="M263" s="12"/>
      <c r="N263" s="12"/>
      <c r="O263" s="12"/>
      <c r="P263" s="12"/>
    </row>
    <row r="264" spans="1:16" ht="14.25">
      <c r="A264" s="135"/>
      <c r="B264" s="275"/>
      <c r="C264" s="134"/>
      <c r="D264" s="134"/>
      <c r="E264" s="134"/>
      <c r="F264" s="135"/>
      <c r="G264" s="135"/>
      <c r="H264" s="135"/>
      <c r="I264" s="135"/>
      <c r="J264" s="12"/>
      <c r="K264" s="12"/>
      <c r="L264" s="12"/>
      <c r="M264" s="12"/>
      <c r="N264" s="12"/>
      <c r="O264" s="12"/>
      <c r="P264" s="12"/>
    </row>
    <row r="265" spans="1:16" ht="14.25">
      <c r="A265" s="135"/>
      <c r="B265" s="275"/>
      <c r="C265" s="134"/>
      <c r="D265" s="134"/>
      <c r="E265" s="134"/>
      <c r="F265" s="135"/>
      <c r="G265" s="135"/>
      <c r="H265" s="135"/>
      <c r="I265" s="135"/>
      <c r="J265" s="12"/>
      <c r="K265" s="12"/>
      <c r="L265" s="12"/>
      <c r="M265" s="12"/>
      <c r="N265" s="12"/>
      <c r="O265" s="12"/>
      <c r="P265" s="12"/>
    </row>
    <row r="266" spans="1:16" ht="14.25">
      <c r="A266" s="135"/>
      <c r="B266" s="275"/>
      <c r="C266" s="134"/>
      <c r="D266" s="134"/>
      <c r="E266" s="134"/>
      <c r="F266" s="135"/>
      <c r="G266" s="135"/>
      <c r="H266" s="135"/>
      <c r="I266" s="135"/>
      <c r="J266" s="12"/>
      <c r="K266" s="12"/>
      <c r="L266" s="12"/>
      <c r="M266" s="12"/>
      <c r="N266" s="12"/>
      <c r="O266" s="12"/>
      <c r="P266" s="12"/>
    </row>
    <row r="267" spans="1:16" ht="14.25">
      <c r="A267" s="135"/>
      <c r="B267" s="275"/>
      <c r="C267" s="134"/>
      <c r="D267" s="134"/>
      <c r="E267" s="134"/>
      <c r="F267" s="135"/>
      <c r="G267" s="135"/>
      <c r="H267" s="135"/>
      <c r="I267" s="135"/>
      <c r="J267" s="12"/>
      <c r="K267" s="12"/>
      <c r="L267" s="12"/>
      <c r="M267" s="12"/>
      <c r="N267" s="12"/>
      <c r="O267" s="12"/>
      <c r="P267" s="12"/>
    </row>
    <row r="268" spans="1:16" ht="14.25">
      <c r="A268" s="135"/>
      <c r="B268" s="275"/>
      <c r="C268" s="134"/>
      <c r="D268" s="134"/>
      <c r="E268" s="134"/>
      <c r="F268" s="135"/>
      <c r="G268" s="135"/>
      <c r="H268" s="135"/>
      <c r="I268" s="135"/>
      <c r="J268" s="12"/>
      <c r="K268" s="12"/>
      <c r="L268" s="12"/>
      <c r="M268" s="12"/>
      <c r="N268" s="12"/>
      <c r="O268" s="12"/>
      <c r="P268" s="12"/>
    </row>
    <row r="269" spans="1:16" ht="14.25">
      <c r="A269" s="135"/>
      <c r="B269" s="275"/>
      <c r="C269" s="134"/>
      <c r="D269" s="134"/>
      <c r="E269" s="134"/>
      <c r="F269" s="135"/>
      <c r="G269" s="135"/>
      <c r="H269" s="135"/>
      <c r="I269" s="135"/>
      <c r="J269" s="12"/>
      <c r="K269" s="12"/>
      <c r="L269" s="12"/>
      <c r="M269" s="12"/>
      <c r="N269" s="12"/>
      <c r="O269" s="12"/>
      <c r="P269" s="12"/>
    </row>
    <row r="270" spans="1:16" ht="14.25">
      <c r="A270" s="135"/>
      <c r="B270" s="275"/>
      <c r="C270" s="134"/>
      <c r="D270" s="134"/>
      <c r="E270" s="134"/>
      <c r="F270" s="135"/>
      <c r="G270" s="135"/>
      <c r="H270" s="135"/>
      <c r="I270" s="135"/>
      <c r="J270" s="12"/>
      <c r="K270" s="12"/>
      <c r="L270" s="12"/>
      <c r="M270" s="12"/>
      <c r="N270" s="12"/>
      <c r="O270" s="12"/>
      <c r="P270" s="12"/>
    </row>
    <row r="271" spans="1:16" ht="14.25">
      <c r="A271" s="135"/>
      <c r="B271" s="275"/>
      <c r="C271" s="134"/>
      <c r="D271" s="134"/>
      <c r="E271" s="134"/>
      <c r="F271" s="135"/>
      <c r="G271" s="135"/>
      <c r="H271" s="135"/>
      <c r="I271" s="135"/>
      <c r="J271" s="12"/>
      <c r="K271" s="12"/>
      <c r="L271" s="12"/>
      <c r="M271" s="12"/>
      <c r="N271" s="12"/>
      <c r="O271" s="12"/>
      <c r="P271" s="12"/>
    </row>
    <row r="272" spans="1:16" ht="14.25">
      <c r="A272" s="135"/>
      <c r="B272" s="275"/>
      <c r="C272" s="134"/>
      <c r="D272" s="134"/>
      <c r="E272" s="134"/>
      <c r="F272" s="135"/>
      <c r="G272" s="135"/>
      <c r="H272" s="135"/>
      <c r="I272" s="135"/>
      <c r="J272" s="12"/>
      <c r="K272" s="12"/>
      <c r="L272" s="12"/>
      <c r="M272" s="12"/>
      <c r="N272" s="12"/>
      <c r="O272" s="12"/>
      <c r="P272" s="12"/>
    </row>
    <row r="273" spans="1:16" ht="14.25">
      <c r="A273" s="135"/>
      <c r="B273" s="275"/>
      <c r="C273" s="134"/>
      <c r="D273" s="134"/>
      <c r="E273" s="134"/>
      <c r="F273" s="135"/>
      <c r="G273" s="135"/>
      <c r="H273" s="135"/>
      <c r="I273" s="135"/>
      <c r="J273" s="12"/>
      <c r="K273" s="12"/>
      <c r="L273" s="12"/>
      <c r="M273" s="12"/>
      <c r="N273" s="12"/>
      <c r="O273" s="12"/>
      <c r="P273" s="12"/>
    </row>
    <row r="274" spans="1:16" ht="14.25">
      <c r="A274" s="135"/>
      <c r="B274" s="275"/>
      <c r="C274" s="134"/>
      <c r="D274" s="134"/>
      <c r="E274" s="134"/>
      <c r="F274" s="135"/>
      <c r="G274" s="135"/>
      <c r="H274" s="135"/>
      <c r="I274" s="135"/>
      <c r="J274" s="12"/>
      <c r="K274" s="12"/>
      <c r="L274" s="12"/>
      <c r="M274" s="12"/>
      <c r="N274" s="12"/>
      <c r="O274" s="12"/>
      <c r="P274" s="12"/>
    </row>
    <row r="275" spans="1:16" ht="14.25">
      <c r="A275" s="135"/>
      <c r="B275" s="275"/>
      <c r="C275" s="134"/>
      <c r="D275" s="134"/>
      <c r="E275" s="134"/>
      <c r="F275" s="135"/>
      <c r="G275" s="135"/>
      <c r="H275" s="135"/>
      <c r="I275" s="135"/>
      <c r="J275" s="12"/>
      <c r="K275" s="12"/>
      <c r="L275" s="12"/>
      <c r="M275" s="12"/>
      <c r="N275" s="12"/>
      <c r="O275" s="12"/>
      <c r="P275" s="12"/>
    </row>
    <row r="276" spans="1:16" ht="14.25">
      <c r="A276" s="135"/>
      <c r="B276" s="275"/>
      <c r="C276" s="134"/>
      <c r="D276" s="134"/>
      <c r="E276" s="134"/>
      <c r="F276" s="135"/>
      <c r="G276" s="135"/>
      <c r="H276" s="135"/>
      <c r="I276" s="135"/>
      <c r="J276" s="12"/>
      <c r="K276" s="12"/>
      <c r="L276" s="12"/>
      <c r="M276" s="12"/>
      <c r="N276" s="12"/>
      <c r="O276" s="12"/>
      <c r="P276" s="12"/>
    </row>
    <row r="277" spans="1:16" ht="14.25">
      <c r="A277" s="135"/>
      <c r="B277" s="275"/>
      <c r="C277" s="134"/>
      <c r="D277" s="134"/>
      <c r="E277" s="134"/>
      <c r="F277" s="135"/>
      <c r="G277" s="135"/>
      <c r="H277" s="135"/>
      <c r="I277" s="135"/>
      <c r="J277" s="12"/>
      <c r="K277" s="12"/>
      <c r="L277" s="12"/>
      <c r="M277" s="12"/>
      <c r="N277" s="12"/>
      <c r="O277" s="12"/>
      <c r="P277" s="12"/>
    </row>
    <row r="278" spans="1:16" ht="14.25">
      <c r="A278" s="135"/>
      <c r="B278" s="275"/>
      <c r="C278" s="134"/>
      <c r="D278" s="134"/>
      <c r="E278" s="134"/>
      <c r="F278" s="135"/>
      <c r="G278" s="135"/>
      <c r="H278" s="135"/>
      <c r="I278" s="135"/>
      <c r="J278" s="12"/>
      <c r="K278" s="12"/>
      <c r="L278" s="12"/>
      <c r="M278" s="12"/>
      <c r="N278" s="12"/>
      <c r="O278" s="12"/>
      <c r="P278" s="12"/>
    </row>
    <row r="279" spans="1:16" ht="14.25">
      <c r="A279" s="135"/>
      <c r="B279" s="275"/>
      <c r="C279" s="134"/>
      <c r="D279" s="134"/>
      <c r="E279" s="134"/>
      <c r="F279" s="135"/>
      <c r="G279" s="135"/>
      <c r="H279" s="135"/>
      <c r="I279" s="135"/>
      <c r="J279" s="12"/>
      <c r="K279" s="12"/>
      <c r="L279" s="12"/>
      <c r="M279" s="12"/>
      <c r="N279" s="12"/>
      <c r="O279" s="12"/>
      <c r="P279" s="12"/>
    </row>
    <row r="280" spans="1:16" ht="14.25">
      <c r="A280" s="135"/>
      <c r="B280" s="275"/>
      <c r="C280" s="134"/>
      <c r="D280" s="134"/>
      <c r="E280" s="134"/>
      <c r="F280" s="135"/>
      <c r="G280" s="135"/>
      <c r="H280" s="135"/>
      <c r="I280" s="135"/>
      <c r="J280" s="12"/>
      <c r="K280" s="12"/>
      <c r="L280" s="12"/>
      <c r="M280" s="12"/>
      <c r="N280" s="12"/>
      <c r="O280" s="12"/>
      <c r="P280" s="12"/>
    </row>
    <row r="281" spans="1:16" ht="14.25">
      <c r="A281" s="135"/>
      <c r="B281" s="275"/>
      <c r="C281" s="134"/>
      <c r="D281" s="134"/>
      <c r="E281" s="134"/>
      <c r="F281" s="135"/>
      <c r="G281" s="135"/>
      <c r="H281" s="135"/>
      <c r="I281" s="135"/>
      <c r="J281" s="12"/>
      <c r="K281" s="12"/>
      <c r="L281" s="12"/>
      <c r="M281" s="12"/>
      <c r="N281" s="12"/>
      <c r="O281" s="12"/>
      <c r="P281" s="12"/>
    </row>
    <row r="282" spans="1:16" ht="14.25">
      <c r="A282" s="135"/>
      <c r="B282" s="275"/>
      <c r="C282" s="134"/>
      <c r="D282" s="134"/>
      <c r="E282" s="134"/>
      <c r="F282" s="135"/>
      <c r="G282" s="135"/>
      <c r="H282" s="135"/>
      <c r="I282" s="135"/>
      <c r="J282" s="12"/>
      <c r="K282" s="12"/>
      <c r="L282" s="12"/>
      <c r="M282" s="12"/>
      <c r="N282" s="12"/>
      <c r="O282" s="12"/>
      <c r="P282" s="12"/>
    </row>
    <row r="283" spans="1:16" ht="14.25">
      <c r="A283" s="135"/>
      <c r="B283" s="275"/>
      <c r="C283" s="134"/>
      <c r="D283" s="134"/>
      <c r="E283" s="134"/>
      <c r="F283" s="135"/>
      <c r="G283" s="135"/>
      <c r="H283" s="135"/>
      <c r="I283" s="135"/>
      <c r="J283" s="12"/>
      <c r="K283" s="12"/>
      <c r="L283" s="12"/>
      <c r="M283" s="12"/>
      <c r="N283" s="12"/>
      <c r="O283" s="12"/>
      <c r="P283" s="12"/>
    </row>
    <row r="284" spans="1:16" ht="14.25">
      <c r="A284" s="135"/>
      <c r="B284" s="275"/>
      <c r="C284" s="134"/>
      <c r="D284" s="134"/>
      <c r="E284" s="134"/>
      <c r="F284" s="135"/>
      <c r="G284" s="135"/>
      <c r="H284" s="135"/>
      <c r="I284" s="135"/>
      <c r="J284" s="12"/>
      <c r="K284" s="12"/>
      <c r="L284" s="12"/>
      <c r="M284" s="12"/>
      <c r="N284" s="12"/>
      <c r="O284" s="12"/>
      <c r="P284" s="12"/>
    </row>
    <row r="285" spans="1:16" ht="14.25">
      <c r="A285" s="135"/>
      <c r="B285" s="275"/>
      <c r="C285" s="134"/>
      <c r="D285" s="134"/>
      <c r="E285" s="134"/>
      <c r="F285" s="135"/>
      <c r="G285" s="135"/>
      <c r="H285" s="135"/>
      <c r="I285" s="135"/>
      <c r="J285" s="12"/>
      <c r="K285" s="12"/>
      <c r="L285" s="12"/>
      <c r="M285" s="12"/>
      <c r="N285" s="12"/>
      <c r="O285" s="12"/>
      <c r="P285" s="12"/>
    </row>
    <row r="286" spans="1:16" ht="14.25">
      <c r="A286" s="135"/>
      <c r="B286" s="275"/>
      <c r="C286" s="134"/>
      <c r="D286" s="134"/>
      <c r="E286" s="134"/>
      <c r="F286" s="135"/>
      <c r="G286" s="135"/>
      <c r="H286" s="135"/>
      <c r="I286" s="135"/>
      <c r="J286" s="12"/>
      <c r="K286" s="12"/>
      <c r="L286" s="12"/>
      <c r="M286" s="12"/>
      <c r="N286" s="12"/>
      <c r="O286" s="12"/>
      <c r="P286" s="12"/>
    </row>
    <row r="287" spans="1:16" ht="14.25">
      <c r="A287" s="135"/>
      <c r="B287" s="275"/>
      <c r="C287" s="134"/>
      <c r="D287" s="134"/>
      <c r="E287" s="134"/>
      <c r="F287" s="135"/>
      <c r="G287" s="135"/>
      <c r="H287" s="135"/>
      <c r="I287" s="135"/>
      <c r="J287" s="12"/>
      <c r="K287" s="12"/>
      <c r="L287" s="12"/>
      <c r="M287" s="12"/>
      <c r="N287" s="12"/>
      <c r="O287" s="12"/>
      <c r="P287" s="12"/>
    </row>
    <row r="288" spans="1:16" ht="14.25">
      <c r="A288" s="135"/>
      <c r="B288" s="275"/>
      <c r="C288" s="134"/>
      <c r="D288" s="134"/>
      <c r="E288" s="134"/>
      <c r="F288" s="135"/>
      <c r="G288" s="135"/>
      <c r="H288" s="135"/>
      <c r="I288" s="135"/>
      <c r="J288" s="12"/>
      <c r="K288" s="12"/>
      <c r="L288" s="12"/>
      <c r="M288" s="12"/>
      <c r="N288" s="12"/>
      <c r="O288" s="12"/>
      <c r="P288" s="12"/>
    </row>
    <row r="289" spans="1:16" ht="14.25">
      <c r="A289" s="135"/>
      <c r="B289" s="275"/>
      <c r="C289" s="134"/>
      <c r="D289" s="134"/>
      <c r="E289" s="134"/>
      <c r="F289" s="135"/>
      <c r="G289" s="135"/>
      <c r="H289" s="135"/>
      <c r="I289" s="135"/>
      <c r="J289" s="12"/>
      <c r="K289" s="12"/>
      <c r="L289" s="12"/>
      <c r="M289" s="12"/>
      <c r="N289" s="12"/>
      <c r="O289" s="12"/>
      <c r="P289" s="12"/>
    </row>
    <row r="290" spans="1:16" ht="14.25">
      <c r="A290" s="135"/>
      <c r="B290" s="275"/>
      <c r="C290" s="134"/>
      <c r="D290" s="134"/>
      <c r="E290" s="134"/>
      <c r="F290" s="135"/>
      <c r="G290" s="135"/>
      <c r="H290" s="135"/>
      <c r="I290" s="135"/>
      <c r="J290" s="12"/>
      <c r="K290" s="12"/>
      <c r="L290" s="12"/>
      <c r="M290" s="12"/>
      <c r="N290" s="12"/>
      <c r="O290" s="12"/>
      <c r="P290" s="12"/>
    </row>
    <row r="291" spans="1:16" ht="14.25">
      <c r="A291" s="135"/>
      <c r="B291" s="275"/>
      <c r="C291" s="134"/>
      <c r="D291" s="134"/>
      <c r="E291" s="134"/>
      <c r="F291" s="135"/>
      <c r="G291" s="135"/>
      <c r="H291" s="135"/>
      <c r="I291" s="135"/>
      <c r="J291" s="12"/>
      <c r="K291" s="12"/>
      <c r="L291" s="12"/>
      <c r="M291" s="12"/>
      <c r="N291" s="12"/>
      <c r="O291" s="12"/>
      <c r="P291" s="12"/>
    </row>
    <row r="292" spans="1:16" ht="14.25">
      <c r="A292" s="135"/>
      <c r="B292" s="275"/>
      <c r="C292" s="134"/>
      <c r="D292" s="134"/>
      <c r="E292" s="134"/>
      <c r="F292" s="135"/>
      <c r="G292" s="135"/>
      <c r="H292" s="135"/>
      <c r="I292" s="135"/>
      <c r="J292" s="12"/>
      <c r="K292" s="12"/>
      <c r="L292" s="12"/>
      <c r="M292" s="12"/>
      <c r="N292" s="12"/>
      <c r="O292" s="12"/>
      <c r="P292" s="12"/>
    </row>
    <row r="293" spans="1:16" ht="14.25">
      <c r="A293" s="135"/>
      <c r="B293" s="275"/>
      <c r="C293" s="134"/>
      <c r="D293" s="134"/>
      <c r="E293" s="134"/>
      <c r="F293" s="135"/>
      <c r="G293" s="135"/>
      <c r="H293" s="135"/>
      <c r="I293" s="135"/>
      <c r="J293" s="12"/>
      <c r="K293" s="12"/>
      <c r="L293" s="12"/>
      <c r="M293" s="12"/>
      <c r="N293" s="12"/>
      <c r="O293" s="12"/>
      <c r="P293" s="12"/>
    </row>
    <row r="294" spans="1:16" ht="14.25">
      <c r="A294" s="135"/>
      <c r="B294" s="275"/>
      <c r="C294" s="134"/>
      <c r="D294" s="134"/>
      <c r="E294" s="134"/>
      <c r="F294" s="135"/>
      <c r="G294" s="135"/>
      <c r="H294" s="135"/>
      <c r="I294" s="135"/>
      <c r="J294" s="12"/>
      <c r="K294" s="12"/>
      <c r="L294" s="12"/>
      <c r="M294" s="12"/>
      <c r="N294" s="12"/>
      <c r="O294" s="12"/>
      <c r="P294" s="12"/>
    </row>
    <row r="295" spans="1:16" ht="14.25">
      <c r="A295" s="135"/>
      <c r="B295" s="275"/>
      <c r="C295" s="134"/>
      <c r="D295" s="134"/>
      <c r="E295" s="134"/>
      <c r="F295" s="135"/>
      <c r="G295" s="135"/>
      <c r="H295" s="135"/>
      <c r="I295" s="135"/>
      <c r="J295" s="12"/>
      <c r="K295" s="12"/>
      <c r="L295" s="12"/>
      <c r="M295" s="12"/>
      <c r="N295" s="12"/>
      <c r="O295" s="12"/>
      <c r="P295" s="12"/>
    </row>
    <row r="296" spans="1:16" ht="14.25">
      <c r="A296" s="135"/>
      <c r="B296" s="275"/>
      <c r="C296" s="134"/>
      <c r="D296" s="134"/>
      <c r="E296" s="134"/>
      <c r="F296" s="135"/>
      <c r="G296" s="135"/>
      <c r="H296" s="135"/>
      <c r="I296" s="135"/>
      <c r="J296" s="12"/>
      <c r="K296" s="12"/>
      <c r="L296" s="12"/>
      <c r="M296" s="12"/>
      <c r="N296" s="12"/>
      <c r="O296" s="12"/>
      <c r="P296" s="12"/>
    </row>
    <row r="297" spans="1:16" ht="14.25">
      <c r="A297" s="135"/>
      <c r="B297" s="275"/>
      <c r="C297" s="134"/>
      <c r="D297" s="134"/>
      <c r="E297" s="134"/>
      <c r="F297" s="135"/>
      <c r="G297" s="135"/>
      <c r="H297" s="135"/>
      <c r="I297" s="135"/>
      <c r="J297" s="12"/>
      <c r="K297" s="12"/>
      <c r="L297" s="12"/>
      <c r="M297" s="12"/>
      <c r="N297" s="12"/>
      <c r="O297" s="12"/>
      <c r="P297" s="12"/>
    </row>
    <row r="298" spans="1:16" ht="14.25">
      <c r="A298" s="135"/>
      <c r="B298" s="275"/>
      <c r="C298" s="134"/>
      <c r="D298" s="134"/>
      <c r="E298" s="134"/>
      <c r="F298" s="135"/>
      <c r="G298" s="135"/>
      <c r="H298" s="135"/>
      <c r="I298" s="135"/>
      <c r="J298" s="12"/>
      <c r="K298" s="12"/>
      <c r="L298" s="12"/>
      <c r="M298" s="12"/>
      <c r="N298" s="12"/>
      <c r="O298" s="12"/>
      <c r="P298" s="12"/>
    </row>
    <row r="299" spans="1:16" ht="14.25">
      <c r="A299" s="135"/>
      <c r="B299" s="275"/>
      <c r="C299" s="134"/>
      <c r="D299" s="134"/>
      <c r="E299" s="134"/>
      <c r="F299" s="135"/>
      <c r="G299" s="135"/>
      <c r="H299" s="135"/>
      <c r="I299" s="135"/>
      <c r="J299" s="12"/>
      <c r="K299" s="12"/>
      <c r="L299" s="12"/>
      <c r="M299" s="12"/>
      <c r="N299" s="12"/>
      <c r="O299" s="12"/>
      <c r="P299" s="12"/>
    </row>
    <row r="300" spans="1:16" ht="14.25">
      <c r="A300" s="135"/>
      <c r="B300" s="275"/>
      <c r="C300" s="134"/>
      <c r="D300" s="134"/>
      <c r="E300" s="134"/>
      <c r="F300" s="135"/>
      <c r="G300" s="135"/>
      <c r="H300" s="135"/>
      <c r="I300" s="135"/>
      <c r="J300" s="12"/>
      <c r="K300" s="12"/>
      <c r="L300" s="12"/>
      <c r="M300" s="12"/>
      <c r="N300" s="12"/>
      <c r="O300" s="12"/>
      <c r="P300" s="12"/>
    </row>
    <row r="301" spans="1:16" ht="14.25">
      <c r="A301" s="135"/>
      <c r="B301" s="275"/>
      <c r="C301" s="134"/>
      <c r="D301" s="134"/>
      <c r="E301" s="134"/>
      <c r="F301" s="135"/>
      <c r="G301" s="135"/>
      <c r="H301" s="135"/>
      <c r="I301" s="135"/>
      <c r="J301" s="12"/>
      <c r="K301" s="12"/>
      <c r="L301" s="12"/>
      <c r="M301" s="12"/>
      <c r="N301" s="12"/>
      <c r="O301" s="12"/>
      <c r="P301" s="12"/>
    </row>
    <row r="302" spans="1:16" ht="14.25">
      <c r="A302" s="135"/>
      <c r="B302" s="275"/>
      <c r="C302" s="134"/>
      <c r="D302" s="134"/>
      <c r="E302" s="134"/>
      <c r="F302" s="135"/>
      <c r="G302" s="135"/>
      <c r="H302" s="135"/>
      <c r="I302" s="135"/>
      <c r="J302" s="12"/>
      <c r="K302" s="12"/>
      <c r="L302" s="12"/>
      <c r="M302" s="12"/>
      <c r="N302" s="12"/>
      <c r="O302" s="12"/>
      <c r="P302" s="12"/>
    </row>
    <row r="303" spans="1:16" ht="14.25">
      <c r="A303" s="135"/>
      <c r="B303" s="275"/>
      <c r="C303" s="134"/>
      <c r="D303" s="134"/>
      <c r="E303" s="134"/>
      <c r="F303" s="135"/>
      <c r="G303" s="135"/>
      <c r="H303" s="135"/>
      <c r="I303" s="135"/>
      <c r="J303" s="12"/>
      <c r="K303" s="12"/>
      <c r="L303" s="12"/>
      <c r="M303" s="12"/>
      <c r="N303" s="12"/>
      <c r="O303" s="12"/>
      <c r="P303" s="12"/>
    </row>
    <row r="304" spans="1:16" ht="14.25">
      <c r="A304" s="135"/>
      <c r="B304" s="275"/>
      <c r="C304" s="134"/>
      <c r="D304" s="134"/>
      <c r="E304" s="134"/>
      <c r="F304" s="135"/>
      <c r="G304" s="135"/>
      <c r="H304" s="135"/>
      <c r="I304" s="135"/>
      <c r="J304" s="12"/>
      <c r="K304" s="12"/>
      <c r="L304" s="12"/>
      <c r="M304" s="12"/>
      <c r="N304" s="12"/>
      <c r="O304" s="12"/>
      <c r="P304" s="12"/>
    </row>
    <row r="305" spans="1:16" ht="14.25">
      <c r="A305" s="135"/>
      <c r="B305" s="275"/>
      <c r="C305" s="134"/>
      <c r="D305" s="134"/>
      <c r="E305" s="134"/>
      <c r="F305" s="135"/>
      <c r="G305" s="135"/>
      <c r="H305" s="135"/>
      <c r="I305" s="135"/>
      <c r="J305" s="12"/>
      <c r="K305" s="12"/>
      <c r="L305" s="12"/>
      <c r="M305" s="12"/>
      <c r="N305" s="12"/>
      <c r="O305" s="12"/>
      <c r="P305" s="12"/>
    </row>
    <row r="306" spans="1:16" ht="14.25">
      <c r="A306" s="135"/>
      <c r="B306" s="275"/>
      <c r="C306" s="134"/>
      <c r="D306" s="134"/>
      <c r="E306" s="134"/>
      <c r="F306" s="135"/>
      <c r="G306" s="135"/>
      <c r="H306" s="135"/>
      <c r="I306" s="135"/>
      <c r="J306" s="12"/>
      <c r="K306" s="12"/>
      <c r="L306" s="12"/>
      <c r="M306" s="12"/>
      <c r="N306" s="12"/>
      <c r="O306" s="12"/>
      <c r="P306" s="12"/>
    </row>
    <row r="307" spans="1:16" ht="14.25">
      <c r="A307" s="135"/>
      <c r="B307" s="275"/>
      <c r="C307" s="134"/>
      <c r="D307" s="134"/>
      <c r="E307" s="134"/>
      <c r="F307" s="135"/>
      <c r="G307" s="135"/>
      <c r="H307" s="135"/>
      <c r="I307" s="135"/>
      <c r="J307" s="12"/>
      <c r="K307" s="12"/>
      <c r="L307" s="12"/>
      <c r="M307" s="12"/>
      <c r="N307" s="12"/>
      <c r="O307" s="12"/>
      <c r="P307" s="12"/>
    </row>
    <row r="308" spans="1:16" ht="14.25">
      <c r="A308" s="135"/>
      <c r="B308" s="275"/>
      <c r="C308" s="134"/>
      <c r="D308" s="134"/>
      <c r="E308" s="134"/>
      <c r="F308" s="135"/>
      <c r="G308" s="135"/>
      <c r="H308" s="135"/>
      <c r="I308" s="135"/>
      <c r="J308" s="12"/>
      <c r="K308" s="12"/>
      <c r="L308" s="12"/>
      <c r="M308" s="12"/>
      <c r="N308" s="12"/>
      <c r="O308" s="12"/>
      <c r="P308" s="12"/>
    </row>
    <row r="309" spans="1:16" ht="14.25">
      <c r="A309" s="135"/>
      <c r="B309" s="275"/>
      <c r="C309" s="134"/>
      <c r="D309" s="134"/>
      <c r="E309" s="134"/>
      <c r="F309" s="135"/>
      <c r="G309" s="135"/>
      <c r="H309" s="135"/>
      <c r="I309" s="135"/>
      <c r="J309" s="12"/>
      <c r="K309" s="12"/>
      <c r="L309" s="12"/>
      <c r="M309" s="12"/>
      <c r="N309" s="12"/>
      <c r="O309" s="12"/>
      <c r="P309" s="12"/>
    </row>
    <row r="310" spans="1:16" ht="14.25">
      <c r="A310" s="135"/>
      <c r="B310" s="275"/>
      <c r="C310" s="134"/>
      <c r="D310" s="134"/>
      <c r="E310" s="134"/>
      <c r="F310" s="135"/>
      <c r="G310" s="135"/>
      <c r="H310" s="135"/>
      <c r="I310" s="135"/>
      <c r="J310" s="12"/>
      <c r="K310" s="12"/>
      <c r="L310" s="12"/>
      <c r="M310" s="12"/>
      <c r="N310" s="12"/>
      <c r="O310" s="12"/>
      <c r="P310" s="12"/>
    </row>
    <row r="311" spans="1:16" ht="14.25">
      <c r="A311" s="135"/>
      <c r="B311" s="275"/>
      <c r="C311" s="134"/>
      <c r="D311" s="134"/>
      <c r="E311" s="134"/>
      <c r="F311" s="135"/>
      <c r="G311" s="135"/>
      <c r="H311" s="135"/>
      <c r="I311" s="135"/>
      <c r="J311" s="12"/>
      <c r="K311" s="12"/>
      <c r="L311" s="12"/>
      <c r="M311" s="12"/>
      <c r="N311" s="12"/>
      <c r="O311" s="12"/>
      <c r="P311" s="12"/>
    </row>
    <row r="312" spans="1:16" ht="14.25">
      <c r="A312" s="135"/>
      <c r="B312" s="275"/>
      <c r="C312" s="134"/>
      <c r="D312" s="134"/>
      <c r="E312" s="134"/>
      <c r="F312" s="135"/>
      <c r="G312" s="135"/>
      <c r="H312" s="135"/>
      <c r="I312" s="135"/>
      <c r="J312" s="12"/>
      <c r="K312" s="12"/>
      <c r="L312" s="12"/>
      <c r="M312" s="12"/>
      <c r="N312" s="12"/>
      <c r="O312" s="12"/>
      <c r="P312" s="12"/>
    </row>
    <row r="313" spans="1:16" ht="14.25">
      <c r="A313" s="135"/>
      <c r="B313" s="275"/>
      <c r="C313" s="134"/>
      <c r="D313" s="134"/>
      <c r="E313" s="134"/>
      <c r="F313" s="135"/>
      <c r="G313" s="135"/>
      <c r="H313" s="135"/>
      <c r="I313" s="135"/>
      <c r="J313" s="12"/>
      <c r="K313" s="12"/>
      <c r="L313" s="12"/>
      <c r="M313" s="12"/>
      <c r="N313" s="12"/>
      <c r="O313" s="12"/>
      <c r="P313" s="12"/>
    </row>
    <row r="314" spans="1:16" ht="14.25">
      <c r="A314" s="135"/>
      <c r="B314" s="275"/>
      <c r="C314" s="134"/>
      <c r="D314" s="134"/>
      <c r="E314" s="134"/>
      <c r="F314" s="135"/>
      <c r="G314" s="135"/>
      <c r="H314" s="135"/>
      <c r="I314" s="135"/>
      <c r="J314" s="12"/>
      <c r="K314" s="12"/>
      <c r="L314" s="12"/>
      <c r="M314" s="12"/>
      <c r="N314" s="12"/>
      <c r="O314" s="12"/>
      <c r="P314" s="12"/>
    </row>
    <row r="315" spans="1:16" ht="14.25">
      <c r="A315" s="135"/>
      <c r="B315" s="275"/>
      <c r="C315" s="134"/>
      <c r="D315" s="134"/>
      <c r="E315" s="134"/>
      <c r="F315" s="135"/>
      <c r="G315" s="135"/>
      <c r="H315" s="135"/>
      <c r="I315" s="135"/>
      <c r="J315" s="12"/>
      <c r="K315" s="12"/>
      <c r="L315" s="12"/>
      <c r="M315" s="12"/>
      <c r="N315" s="12"/>
      <c r="O315" s="12"/>
      <c r="P315" s="12"/>
    </row>
    <row r="316" spans="1:16" ht="14.25">
      <c r="A316" s="135"/>
      <c r="B316" s="275"/>
      <c r="C316" s="134"/>
      <c r="D316" s="134"/>
      <c r="E316" s="134"/>
      <c r="F316" s="135"/>
      <c r="G316" s="135"/>
      <c r="H316" s="135"/>
      <c r="I316" s="135"/>
      <c r="J316" s="12"/>
      <c r="K316" s="12"/>
      <c r="L316" s="12"/>
      <c r="M316" s="12"/>
      <c r="N316" s="12"/>
      <c r="O316" s="12"/>
      <c r="P316" s="12"/>
    </row>
    <row r="317" spans="1:16" ht="14.25">
      <c r="A317" s="135"/>
      <c r="B317" s="275"/>
      <c r="C317" s="134"/>
      <c r="D317" s="134"/>
      <c r="E317" s="134"/>
      <c r="F317" s="135"/>
      <c r="G317" s="135"/>
      <c r="H317" s="135"/>
      <c r="I317" s="135"/>
      <c r="J317" s="12"/>
      <c r="K317" s="12"/>
      <c r="L317" s="12"/>
      <c r="M317" s="12"/>
      <c r="N317" s="12"/>
      <c r="O317" s="12"/>
      <c r="P317" s="12"/>
    </row>
    <row r="318" spans="1:16" ht="14.25">
      <c r="A318" s="135"/>
      <c r="B318" s="275"/>
      <c r="C318" s="134"/>
      <c r="D318" s="134"/>
      <c r="E318" s="134"/>
      <c r="F318" s="135"/>
      <c r="G318" s="135"/>
      <c r="H318" s="135"/>
      <c r="I318" s="135"/>
      <c r="J318" s="12"/>
      <c r="K318" s="12"/>
      <c r="L318" s="12"/>
      <c r="M318" s="12"/>
      <c r="N318" s="12"/>
      <c r="O318" s="12"/>
      <c r="P318" s="12"/>
    </row>
    <row r="319" spans="1:16" ht="14.25">
      <c r="A319" s="135"/>
      <c r="B319" s="275"/>
      <c r="C319" s="134"/>
      <c r="D319" s="134"/>
      <c r="E319" s="134"/>
      <c r="F319" s="135"/>
      <c r="G319" s="135"/>
      <c r="H319" s="135"/>
      <c r="I319" s="135"/>
      <c r="J319" s="12"/>
      <c r="K319" s="12"/>
      <c r="L319" s="12"/>
      <c r="M319" s="12"/>
      <c r="N319" s="12"/>
      <c r="O319" s="12"/>
      <c r="P319" s="12"/>
    </row>
    <row r="320" spans="1:16" ht="14.25">
      <c r="A320" s="135"/>
      <c r="B320" s="275"/>
      <c r="C320" s="134"/>
      <c r="D320" s="134"/>
      <c r="E320" s="134"/>
      <c r="F320" s="135"/>
      <c r="G320" s="135"/>
      <c r="H320" s="135"/>
      <c r="I320" s="135"/>
      <c r="J320" s="12"/>
      <c r="K320" s="12"/>
      <c r="L320" s="12"/>
      <c r="M320" s="12"/>
      <c r="N320" s="12"/>
      <c r="O320" s="12"/>
      <c r="P320" s="12"/>
    </row>
    <row r="321" spans="1:16" ht="14.25">
      <c r="A321" s="135"/>
      <c r="B321" s="275"/>
      <c r="C321" s="134"/>
      <c r="D321" s="134"/>
      <c r="E321" s="134"/>
      <c r="F321" s="135"/>
      <c r="G321" s="135"/>
      <c r="H321" s="135"/>
      <c r="I321" s="135"/>
      <c r="J321" s="12"/>
      <c r="K321" s="12"/>
      <c r="L321" s="12"/>
      <c r="M321" s="12"/>
      <c r="N321" s="12"/>
      <c r="O321" s="12"/>
      <c r="P321" s="12"/>
    </row>
    <row r="322" spans="1:16" ht="14.25">
      <c r="A322" s="135"/>
      <c r="B322" s="275"/>
      <c r="C322" s="134"/>
      <c r="D322" s="134"/>
      <c r="E322" s="134"/>
      <c r="F322" s="135"/>
      <c r="G322" s="135"/>
      <c r="H322" s="135"/>
      <c r="I322" s="135"/>
      <c r="J322" s="12"/>
      <c r="K322" s="12"/>
      <c r="L322" s="12"/>
      <c r="M322" s="12"/>
      <c r="N322" s="12"/>
      <c r="O322" s="12"/>
      <c r="P322" s="12"/>
    </row>
    <row r="323" spans="1:16" ht="14.25">
      <c r="A323" s="135"/>
      <c r="B323" s="275"/>
      <c r="C323" s="134"/>
      <c r="D323" s="134"/>
      <c r="E323" s="134"/>
      <c r="F323" s="135"/>
      <c r="G323" s="135"/>
      <c r="H323" s="135"/>
      <c r="I323" s="135"/>
      <c r="J323" s="12"/>
      <c r="K323" s="12"/>
      <c r="L323" s="12"/>
      <c r="M323" s="12"/>
      <c r="N323" s="12"/>
      <c r="O323" s="12"/>
      <c r="P323" s="12"/>
    </row>
    <row r="324" spans="1:16" ht="14.25">
      <c r="A324" s="135"/>
      <c r="B324" s="275"/>
      <c r="C324" s="134"/>
      <c r="D324" s="134"/>
      <c r="E324" s="134"/>
      <c r="F324" s="135"/>
      <c r="G324" s="135"/>
      <c r="H324" s="135"/>
      <c r="I324" s="135"/>
      <c r="J324" s="12"/>
      <c r="K324" s="12"/>
      <c r="L324" s="12"/>
      <c r="M324" s="12"/>
      <c r="N324" s="12"/>
      <c r="O324" s="12"/>
      <c r="P324" s="12"/>
    </row>
    <row r="325" spans="1:16" ht="14.25">
      <c r="A325" s="135"/>
      <c r="B325" s="275"/>
      <c r="C325" s="134"/>
      <c r="D325" s="134"/>
      <c r="E325" s="134"/>
      <c r="F325" s="135"/>
      <c r="G325" s="135"/>
      <c r="H325" s="135"/>
      <c r="I325" s="135"/>
      <c r="J325" s="12"/>
      <c r="K325" s="12"/>
      <c r="L325" s="12"/>
      <c r="M325" s="12"/>
      <c r="N325" s="12"/>
      <c r="O325" s="12"/>
      <c r="P325" s="12"/>
    </row>
    <row r="326" spans="1:16" ht="14.25">
      <c r="A326" s="135"/>
      <c r="B326" s="275"/>
      <c r="C326" s="134"/>
      <c r="D326" s="134"/>
      <c r="E326" s="134"/>
      <c r="F326" s="135"/>
      <c r="G326" s="135"/>
      <c r="H326" s="135"/>
      <c r="I326" s="135"/>
      <c r="J326" s="12"/>
      <c r="K326" s="12"/>
      <c r="L326" s="12"/>
      <c r="M326" s="12"/>
      <c r="N326" s="12"/>
      <c r="O326" s="12"/>
      <c r="P326" s="12"/>
    </row>
    <row r="327" spans="1:16" ht="14.25">
      <c r="A327" s="135"/>
      <c r="B327" s="275"/>
      <c r="C327" s="134"/>
      <c r="D327" s="134"/>
      <c r="E327" s="134"/>
      <c r="F327" s="135"/>
      <c r="G327" s="135"/>
      <c r="H327" s="135"/>
      <c r="I327" s="135"/>
      <c r="J327" s="12"/>
      <c r="K327" s="12"/>
      <c r="L327" s="12"/>
      <c r="M327" s="12"/>
      <c r="N327" s="12"/>
      <c r="O327" s="12"/>
      <c r="P327" s="12"/>
    </row>
    <row r="328" spans="1:16" ht="14.25">
      <c r="A328" s="135"/>
      <c r="B328" s="275"/>
      <c r="C328" s="134"/>
      <c r="D328" s="134"/>
      <c r="E328" s="134"/>
      <c r="F328" s="135"/>
      <c r="G328" s="135"/>
      <c r="H328" s="135"/>
      <c r="I328" s="135"/>
      <c r="J328" s="12"/>
      <c r="K328" s="12"/>
      <c r="L328" s="12"/>
      <c r="M328" s="12"/>
      <c r="N328" s="12"/>
      <c r="O328" s="12"/>
      <c r="P328" s="12"/>
    </row>
    <row r="329" spans="1:16" ht="14.25">
      <c r="A329" s="135"/>
      <c r="B329" s="275"/>
      <c r="C329" s="134"/>
      <c r="D329" s="134"/>
      <c r="E329" s="134"/>
      <c r="F329" s="135"/>
      <c r="G329" s="135"/>
      <c r="H329" s="135"/>
      <c r="I329" s="135"/>
      <c r="J329" s="12"/>
      <c r="K329" s="12"/>
      <c r="L329" s="12"/>
      <c r="M329" s="12"/>
      <c r="N329" s="12"/>
      <c r="O329" s="12"/>
      <c r="P329" s="12"/>
    </row>
    <row r="330" spans="1:16" ht="14.25">
      <c r="A330" s="135"/>
      <c r="B330" s="275"/>
      <c r="C330" s="134"/>
      <c r="D330" s="134"/>
      <c r="E330" s="134"/>
      <c r="F330" s="135"/>
      <c r="G330" s="135"/>
      <c r="H330" s="135"/>
      <c r="I330" s="135"/>
      <c r="J330" s="12"/>
      <c r="K330" s="12"/>
      <c r="L330" s="12"/>
      <c r="M330" s="12"/>
      <c r="N330" s="12"/>
      <c r="O330" s="12"/>
      <c r="P330" s="12"/>
    </row>
    <row r="331" spans="1:16" ht="14.25">
      <c r="A331" s="135"/>
      <c r="B331" s="275"/>
      <c r="C331" s="134"/>
      <c r="D331" s="134"/>
      <c r="E331" s="134"/>
      <c r="F331" s="135"/>
      <c r="G331" s="135"/>
      <c r="H331" s="135"/>
      <c r="I331" s="135"/>
      <c r="J331" s="12"/>
      <c r="K331" s="12"/>
      <c r="L331" s="12"/>
      <c r="M331" s="12"/>
      <c r="N331" s="12"/>
      <c r="O331" s="12"/>
      <c r="P331" s="12"/>
    </row>
    <row r="332" spans="1:16" ht="14.25">
      <c r="A332" s="135"/>
      <c r="B332" s="275"/>
      <c r="C332" s="134"/>
      <c r="D332" s="134"/>
      <c r="E332" s="134"/>
      <c r="F332" s="135"/>
      <c r="G332" s="135"/>
      <c r="H332" s="135"/>
      <c r="I332" s="135"/>
      <c r="J332" s="12"/>
      <c r="K332" s="12"/>
      <c r="L332" s="12"/>
      <c r="M332" s="12"/>
      <c r="N332" s="12"/>
      <c r="O332" s="12"/>
      <c r="P332" s="12"/>
    </row>
    <row r="333" spans="1:16" ht="14.25">
      <c r="A333" s="135"/>
      <c r="B333" s="275"/>
      <c r="C333" s="134"/>
      <c r="D333" s="134"/>
      <c r="E333" s="134"/>
      <c r="F333" s="135"/>
      <c r="G333" s="135"/>
      <c r="H333" s="135"/>
      <c r="I333" s="135"/>
      <c r="J333" s="12"/>
      <c r="K333" s="12"/>
      <c r="L333" s="12"/>
      <c r="M333" s="12"/>
      <c r="N333" s="12"/>
      <c r="O333" s="12"/>
      <c r="P333" s="12"/>
    </row>
    <row r="334" spans="1:16" ht="14.25">
      <c r="A334" s="135"/>
      <c r="B334" s="275"/>
      <c r="C334" s="134"/>
      <c r="D334" s="134"/>
      <c r="E334" s="134"/>
      <c r="F334" s="135"/>
      <c r="G334" s="135"/>
      <c r="H334" s="135"/>
      <c r="I334" s="135"/>
      <c r="J334" s="12"/>
      <c r="K334" s="12"/>
      <c r="L334" s="12"/>
      <c r="M334" s="12"/>
      <c r="N334" s="12"/>
      <c r="O334" s="12"/>
      <c r="P334" s="12"/>
    </row>
    <row r="335" spans="1:16" ht="14.25">
      <c r="A335" s="135"/>
      <c r="B335" s="275"/>
      <c r="C335" s="134"/>
      <c r="D335" s="134"/>
      <c r="E335" s="134"/>
      <c r="F335" s="135"/>
      <c r="G335" s="135"/>
      <c r="H335" s="135"/>
      <c r="I335" s="135"/>
      <c r="J335" s="12"/>
      <c r="K335" s="12"/>
      <c r="L335" s="12"/>
      <c r="M335" s="12"/>
      <c r="N335" s="12"/>
      <c r="O335" s="12"/>
      <c r="P335" s="12"/>
    </row>
    <row r="336" spans="1:16" ht="14.25">
      <c r="A336" s="135"/>
      <c r="B336" s="275"/>
      <c r="C336" s="134"/>
      <c r="D336" s="134"/>
      <c r="E336" s="134"/>
      <c r="F336" s="135"/>
      <c r="G336" s="135"/>
      <c r="H336" s="135"/>
      <c r="I336" s="135"/>
      <c r="J336" s="12"/>
      <c r="K336" s="12"/>
      <c r="L336" s="12"/>
      <c r="M336" s="12"/>
      <c r="N336" s="12"/>
      <c r="O336" s="12"/>
      <c r="P336" s="12"/>
    </row>
    <row r="337" spans="1:16" ht="14.25">
      <c r="A337" s="135"/>
      <c r="B337" s="275"/>
      <c r="C337" s="134"/>
      <c r="D337" s="134"/>
      <c r="E337" s="134"/>
      <c r="F337" s="135"/>
      <c r="G337" s="135"/>
      <c r="H337" s="135"/>
      <c r="I337" s="135"/>
      <c r="J337" s="12"/>
      <c r="K337" s="12"/>
      <c r="L337" s="12"/>
      <c r="M337" s="12"/>
      <c r="N337" s="12"/>
      <c r="O337" s="12"/>
      <c r="P337" s="12"/>
    </row>
    <row r="338" spans="1:16" ht="14.25">
      <c r="A338" s="135"/>
      <c r="B338" s="275"/>
      <c r="C338" s="134"/>
      <c r="D338" s="134"/>
      <c r="E338" s="134"/>
      <c r="F338" s="135"/>
      <c r="G338" s="135"/>
      <c r="H338" s="135"/>
      <c r="I338" s="135"/>
      <c r="J338" s="12"/>
      <c r="K338" s="12"/>
      <c r="L338" s="12"/>
      <c r="M338" s="12"/>
      <c r="N338" s="12"/>
      <c r="O338" s="12"/>
      <c r="P338" s="12"/>
    </row>
    <row r="339" spans="1:16" ht="14.25">
      <c r="A339" s="135"/>
      <c r="B339" s="275"/>
      <c r="C339" s="134"/>
      <c r="D339" s="134"/>
      <c r="E339" s="134"/>
      <c r="F339" s="135"/>
      <c r="G339" s="135"/>
      <c r="H339" s="135"/>
      <c r="I339" s="135"/>
      <c r="J339" s="12"/>
      <c r="K339" s="12"/>
      <c r="L339" s="12"/>
      <c r="M339" s="12"/>
      <c r="N339" s="12"/>
      <c r="O339" s="12"/>
      <c r="P339" s="12"/>
    </row>
    <row r="340" spans="1:16" ht="14.25">
      <c r="A340" s="135"/>
      <c r="B340" s="275"/>
      <c r="C340" s="134"/>
      <c r="D340" s="134"/>
      <c r="E340" s="134"/>
      <c r="F340" s="135"/>
      <c r="G340" s="135"/>
      <c r="H340" s="135"/>
      <c r="I340" s="135"/>
      <c r="J340" s="12"/>
      <c r="K340" s="12"/>
      <c r="L340" s="12"/>
      <c r="M340" s="12"/>
      <c r="N340" s="12"/>
      <c r="O340" s="12"/>
      <c r="P340" s="12"/>
    </row>
    <row r="341" spans="1:16" ht="14.25">
      <c r="A341" s="135"/>
      <c r="B341" s="275"/>
      <c r="C341" s="134"/>
      <c r="D341" s="134"/>
      <c r="E341" s="134"/>
      <c r="F341" s="135"/>
      <c r="G341" s="135"/>
      <c r="H341" s="135"/>
      <c r="I341" s="135"/>
      <c r="J341" s="12"/>
      <c r="K341" s="12"/>
      <c r="L341" s="12"/>
      <c r="M341" s="12"/>
      <c r="N341" s="12"/>
      <c r="O341" s="12"/>
      <c r="P341" s="12"/>
    </row>
    <row r="342" spans="1:10" ht="12.75">
      <c r="A342" s="9"/>
      <c r="B342" s="282"/>
      <c r="C342" s="9"/>
      <c r="D342" s="9"/>
      <c r="E342" s="9"/>
      <c r="F342" s="9"/>
      <c r="G342" s="9"/>
      <c r="H342" s="9"/>
      <c r="I342" s="9"/>
      <c r="J342" s="9"/>
    </row>
    <row r="343" spans="1:10" ht="12.75">
      <c r="A343" s="9"/>
      <c r="B343" s="282"/>
      <c r="C343" s="9"/>
      <c r="D343" s="9"/>
      <c r="E343" s="9"/>
      <c r="F343" s="9"/>
      <c r="G343" s="9"/>
      <c r="H343" s="9"/>
      <c r="I343" s="9"/>
      <c r="J343" s="9"/>
    </row>
    <row r="344" spans="1:10" ht="12.75">
      <c r="A344" s="9"/>
      <c r="B344" s="282"/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9"/>
      <c r="B345" s="282"/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9"/>
      <c r="B346" s="282"/>
      <c r="C346" s="9"/>
      <c r="D346" s="9"/>
      <c r="E346" s="9"/>
      <c r="F346" s="9"/>
      <c r="G346" s="9"/>
      <c r="H346" s="9"/>
      <c r="I346" s="9"/>
      <c r="J346" s="9"/>
    </row>
    <row r="347" spans="1:10" ht="12.75">
      <c r="A347" s="9"/>
      <c r="B347" s="282"/>
      <c r="C347" s="9"/>
      <c r="D347" s="9"/>
      <c r="E347" s="9"/>
      <c r="F347" s="9"/>
      <c r="G347" s="9"/>
      <c r="H347" s="9"/>
      <c r="I347" s="9"/>
      <c r="J347" s="9"/>
    </row>
    <row r="348" spans="1:10" ht="12.75">
      <c r="A348" s="9"/>
      <c r="B348" s="282"/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/>
      <c r="B349" s="282"/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9"/>
      <c r="B350" s="282"/>
      <c r="C350" s="9"/>
      <c r="D350" s="9"/>
      <c r="E350" s="9"/>
      <c r="F350" s="9"/>
      <c r="G350" s="9"/>
      <c r="H350" s="9"/>
      <c r="I350" s="9"/>
      <c r="J350" s="9"/>
    </row>
    <row r="351" spans="1:10" ht="12.75">
      <c r="A351" s="9"/>
      <c r="B351" s="282"/>
      <c r="C351" s="9"/>
      <c r="D351" s="9"/>
      <c r="E351" s="9"/>
      <c r="F351" s="9"/>
      <c r="G351" s="9"/>
      <c r="H351" s="9"/>
      <c r="I351" s="9"/>
      <c r="J351" s="9"/>
    </row>
    <row r="352" spans="1:10" ht="12.75">
      <c r="A352" s="9"/>
      <c r="B352" s="282"/>
      <c r="C352" s="9"/>
      <c r="D352" s="9"/>
      <c r="E352" s="9"/>
      <c r="F352" s="9"/>
      <c r="G352" s="9"/>
      <c r="H352" s="9"/>
      <c r="I352" s="9"/>
      <c r="J352" s="9"/>
    </row>
    <row r="353" spans="1:10" ht="12.75">
      <c r="A353" s="9"/>
      <c r="B353" s="282"/>
      <c r="C353" s="9"/>
      <c r="D353" s="9"/>
      <c r="E353" s="9"/>
      <c r="F353" s="9"/>
      <c r="G353" s="9"/>
      <c r="H353" s="9"/>
      <c r="I353" s="9"/>
      <c r="J353" s="9"/>
    </row>
    <row r="354" spans="1:10" ht="12.75">
      <c r="A354" s="9"/>
      <c r="B354" s="282"/>
      <c r="C354" s="9"/>
      <c r="D354" s="9"/>
      <c r="E354" s="9"/>
      <c r="F354" s="9"/>
      <c r="G354" s="9"/>
      <c r="H354" s="9"/>
      <c r="I354" s="9"/>
      <c r="J354" s="9"/>
    </row>
    <row r="355" spans="1:10" ht="12.75">
      <c r="A355" s="9"/>
      <c r="B355" s="282"/>
      <c r="C355" s="9"/>
      <c r="D355" s="9"/>
      <c r="E355" s="9"/>
      <c r="F355" s="9"/>
      <c r="G355" s="9"/>
      <c r="H355" s="9"/>
      <c r="I355" s="9"/>
      <c r="J355" s="9"/>
    </row>
    <row r="356" spans="1:10" ht="12.75">
      <c r="A356" s="9"/>
      <c r="B356" s="282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282"/>
      <c r="C357" s="9"/>
      <c r="D357" s="9"/>
      <c r="E357" s="9"/>
      <c r="F357" s="9"/>
      <c r="G357" s="9"/>
      <c r="H357" s="9"/>
      <c r="I357" s="9"/>
      <c r="J357" s="9"/>
    </row>
    <row r="358" spans="1:10" ht="12.75">
      <c r="A358" s="9"/>
      <c r="B358" s="282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282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/>
      <c r="B360" s="282"/>
      <c r="C360" s="9"/>
      <c r="D360" s="9"/>
      <c r="E360" s="9"/>
      <c r="F360" s="9"/>
      <c r="G360" s="9"/>
      <c r="H360" s="9"/>
      <c r="I360" s="9"/>
      <c r="J360" s="9"/>
    </row>
    <row r="361" spans="1:10" ht="12.75">
      <c r="A361" s="9"/>
      <c r="B361" s="282"/>
      <c r="C361" s="9"/>
      <c r="D361" s="9"/>
      <c r="E361" s="9"/>
      <c r="F361" s="9"/>
      <c r="G361" s="9"/>
      <c r="H361" s="9"/>
      <c r="I361" s="9"/>
      <c r="J361" s="9"/>
    </row>
    <row r="362" spans="1:10" ht="12.75">
      <c r="A362" s="9"/>
      <c r="B362" s="282"/>
      <c r="C362" s="9"/>
      <c r="D362" s="9"/>
      <c r="E362" s="9"/>
      <c r="F362" s="9"/>
      <c r="G362" s="9"/>
      <c r="H362" s="9"/>
      <c r="I362" s="9"/>
      <c r="J362" s="9"/>
    </row>
    <row r="363" spans="1:10" ht="12.75">
      <c r="A363" s="9"/>
      <c r="B363" s="282"/>
      <c r="C363" s="9"/>
      <c r="D363" s="9"/>
      <c r="E363" s="9"/>
      <c r="F363" s="9"/>
      <c r="G363" s="9"/>
      <c r="H363" s="9"/>
      <c r="I363" s="9"/>
      <c r="J363" s="9"/>
    </row>
    <row r="364" spans="1:10" ht="12.75">
      <c r="A364" s="9"/>
      <c r="B364" s="282"/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/>
      <c r="B365" s="282"/>
      <c r="C365" s="9"/>
      <c r="D365" s="9"/>
      <c r="E365" s="9"/>
      <c r="F365" s="9"/>
      <c r="G365" s="9"/>
      <c r="H365" s="9"/>
      <c r="I365" s="9"/>
      <c r="J365" s="9"/>
    </row>
    <row r="366" spans="1:10" ht="12.75">
      <c r="A366" s="9"/>
      <c r="B366" s="282"/>
      <c r="C366" s="9"/>
      <c r="D366" s="9"/>
      <c r="E366" s="9"/>
      <c r="F366" s="9"/>
      <c r="G366" s="9"/>
      <c r="H366" s="9"/>
      <c r="I366" s="9"/>
      <c r="J366" s="9"/>
    </row>
    <row r="367" spans="1:10" ht="12.75">
      <c r="A367" s="9"/>
      <c r="B367" s="282"/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/>
      <c r="B368" s="282"/>
      <c r="C368" s="9"/>
      <c r="D368" s="9"/>
      <c r="E368" s="9"/>
      <c r="F368" s="9"/>
      <c r="G368" s="9"/>
      <c r="H368" s="9"/>
      <c r="I368" s="9"/>
      <c r="J368" s="9"/>
    </row>
    <row r="369" spans="1:10" ht="12.75">
      <c r="A369" s="9"/>
      <c r="B369" s="282"/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9"/>
      <c r="B370" s="282"/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9"/>
      <c r="B371" s="282"/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9"/>
      <c r="B372" s="282"/>
      <c r="C372" s="9"/>
      <c r="D372" s="9"/>
      <c r="E372" s="9"/>
      <c r="F372" s="9"/>
      <c r="G372" s="9"/>
      <c r="H372" s="9"/>
      <c r="I372" s="9"/>
      <c r="J372" s="9"/>
    </row>
    <row r="373" spans="1:10" ht="12.75">
      <c r="A373" s="9"/>
      <c r="B373" s="282"/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/>
      <c r="B374" s="282"/>
      <c r="C374" s="9"/>
      <c r="D374" s="9"/>
      <c r="E374" s="9"/>
      <c r="F374" s="9"/>
      <c r="G374" s="9"/>
      <c r="H374" s="9"/>
      <c r="I374" s="9"/>
      <c r="J374" s="9"/>
    </row>
    <row r="375" spans="1:10" ht="12.75">
      <c r="A375" s="9"/>
      <c r="B375" s="282"/>
      <c r="C375" s="9"/>
      <c r="D375" s="9"/>
      <c r="E375" s="9"/>
      <c r="F375" s="9"/>
      <c r="G375" s="9"/>
      <c r="H375" s="9"/>
      <c r="I375" s="9"/>
      <c r="J375" s="9"/>
    </row>
    <row r="376" spans="1:10" ht="12.75">
      <c r="A376" s="9"/>
      <c r="B376" s="282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9"/>
      <c r="B377" s="282"/>
      <c r="C377" s="9"/>
      <c r="D377" s="9"/>
      <c r="E377" s="9"/>
      <c r="F377" s="9"/>
      <c r="G377" s="9"/>
      <c r="H377" s="9"/>
      <c r="I377" s="9"/>
      <c r="J377" s="9"/>
    </row>
    <row r="378" spans="1:10" ht="12.75">
      <c r="A378" s="9"/>
      <c r="B378" s="282"/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9"/>
      <c r="B379" s="282"/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9"/>
      <c r="B380" s="282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/>
      <c r="B381" s="282"/>
      <c r="C381" s="9"/>
      <c r="D381" s="9"/>
      <c r="E381" s="9"/>
      <c r="F381" s="9"/>
      <c r="G381" s="9"/>
      <c r="H381" s="9"/>
      <c r="I381" s="9"/>
      <c r="J381" s="9"/>
    </row>
    <row r="382" spans="1:10" ht="12.75">
      <c r="A382" s="9"/>
      <c r="B382" s="282"/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9"/>
      <c r="B383" s="282"/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9"/>
      <c r="B384" s="282"/>
      <c r="C384" s="9"/>
      <c r="D384" s="9"/>
      <c r="E384" s="9"/>
      <c r="F384" s="9"/>
      <c r="G384" s="9"/>
      <c r="H384" s="9"/>
      <c r="I384" s="9"/>
      <c r="J384" s="9"/>
    </row>
    <row r="385" spans="1:10" ht="12.75">
      <c r="A385" s="9"/>
      <c r="B385" s="282"/>
      <c r="C385" s="9"/>
      <c r="D385" s="9"/>
      <c r="E385" s="9"/>
      <c r="F385" s="9"/>
      <c r="G385" s="9"/>
      <c r="H385" s="9"/>
      <c r="I385" s="9"/>
      <c r="J385" s="9"/>
    </row>
    <row r="386" spans="1:10" ht="12.75">
      <c r="A386" s="9"/>
      <c r="B386" s="282"/>
      <c r="C386" s="9"/>
      <c r="D386" s="9"/>
      <c r="E386" s="9"/>
      <c r="F386" s="9"/>
      <c r="G386" s="9"/>
      <c r="H386" s="9"/>
      <c r="I386" s="9"/>
      <c r="J386" s="9"/>
    </row>
    <row r="387" spans="1:10" ht="12.75">
      <c r="A387" s="9"/>
      <c r="B387" s="282"/>
      <c r="C387" s="9"/>
      <c r="D387" s="9"/>
      <c r="E387" s="9"/>
      <c r="F387" s="9"/>
      <c r="G387" s="9"/>
      <c r="H387" s="9"/>
      <c r="I387" s="9"/>
      <c r="J387" s="9"/>
    </row>
    <row r="388" spans="1:10" ht="12.75">
      <c r="A388" s="9"/>
      <c r="B388" s="282"/>
      <c r="C388" s="9"/>
      <c r="D388" s="9"/>
      <c r="E388" s="9"/>
      <c r="F388" s="9"/>
      <c r="G388" s="9"/>
      <c r="H388" s="9"/>
      <c r="I388" s="9"/>
      <c r="J388" s="9"/>
    </row>
    <row r="389" spans="1:10" ht="12.75">
      <c r="A389" s="9"/>
      <c r="B389" s="282"/>
      <c r="C389" s="9"/>
      <c r="D389" s="9"/>
      <c r="E389" s="9"/>
      <c r="F389" s="9"/>
      <c r="G389" s="9"/>
      <c r="H389" s="9"/>
      <c r="I389" s="9"/>
      <c r="J389" s="9"/>
    </row>
    <row r="390" spans="1:10" ht="12.75">
      <c r="A390" s="9"/>
      <c r="B390" s="282"/>
      <c r="C390" s="9"/>
      <c r="D390" s="9"/>
      <c r="E390" s="9"/>
      <c r="F390" s="9"/>
      <c r="G390" s="9"/>
      <c r="H390" s="9"/>
      <c r="I390" s="9"/>
      <c r="J390" s="9"/>
    </row>
    <row r="391" spans="1:10" ht="12.75">
      <c r="A391" s="9"/>
      <c r="B391" s="282"/>
      <c r="C391" s="9"/>
      <c r="D391" s="9"/>
      <c r="E391" s="9"/>
      <c r="F391" s="9"/>
      <c r="G391" s="9"/>
      <c r="H391" s="9"/>
      <c r="I391" s="9"/>
      <c r="J391" s="9"/>
    </row>
    <row r="392" spans="1:10" ht="12.75">
      <c r="A392" s="9"/>
      <c r="B392" s="282"/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/>
      <c r="B393" s="282"/>
      <c r="C393" s="9"/>
      <c r="D393" s="9"/>
      <c r="E393" s="9"/>
      <c r="F393" s="9"/>
      <c r="G393" s="9"/>
      <c r="H393" s="9"/>
      <c r="I393" s="9"/>
      <c r="J393" s="9"/>
    </row>
    <row r="394" spans="1:10" ht="12.75">
      <c r="A394" s="9"/>
      <c r="B394" s="282"/>
      <c r="C394" s="9"/>
      <c r="D394" s="9"/>
      <c r="E394" s="9"/>
      <c r="F394" s="9"/>
      <c r="G394" s="9"/>
      <c r="H394" s="9"/>
      <c r="I394" s="9"/>
      <c r="J394" s="9"/>
    </row>
    <row r="395" spans="1:10" ht="12.75">
      <c r="A395" s="9"/>
      <c r="B395" s="282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9"/>
      <c r="B396" s="282"/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/>
      <c r="B397" s="282"/>
      <c r="C397" s="9"/>
      <c r="D397" s="9"/>
      <c r="E397" s="9"/>
      <c r="F397" s="9"/>
      <c r="G397" s="9"/>
      <c r="H397" s="9"/>
      <c r="I397" s="9"/>
      <c r="J397" s="9"/>
    </row>
    <row r="398" spans="1:10" ht="12.75">
      <c r="A398" s="9"/>
      <c r="B398" s="282"/>
      <c r="C398" s="9"/>
      <c r="D398" s="9"/>
      <c r="E398" s="9"/>
      <c r="F398" s="9"/>
      <c r="G398" s="9"/>
      <c r="H398" s="9"/>
      <c r="I398" s="9"/>
      <c r="J398" s="9"/>
    </row>
    <row r="399" spans="1:10" ht="12.75">
      <c r="A399" s="9"/>
      <c r="B399" s="282"/>
      <c r="C399" s="9"/>
      <c r="D399" s="9"/>
      <c r="E399" s="9"/>
      <c r="F399" s="9"/>
      <c r="G399" s="9"/>
      <c r="H399" s="9"/>
      <c r="I399" s="9"/>
      <c r="J399" s="9"/>
    </row>
    <row r="400" spans="1:10" ht="12.75">
      <c r="A400" s="9"/>
      <c r="B400" s="282"/>
      <c r="C400" s="9"/>
      <c r="D400" s="9"/>
      <c r="E400" s="9"/>
      <c r="F400" s="9"/>
      <c r="G400" s="9"/>
      <c r="H400" s="9"/>
      <c r="I400" s="9"/>
      <c r="J400" s="9"/>
    </row>
    <row r="401" spans="1:10" ht="12.75">
      <c r="A401" s="9"/>
      <c r="B401" s="282"/>
      <c r="C401" s="9"/>
      <c r="D401" s="9"/>
      <c r="E401" s="9"/>
      <c r="F401" s="9"/>
      <c r="G401" s="9"/>
      <c r="H401" s="9"/>
      <c r="I401" s="9"/>
      <c r="J401" s="9"/>
    </row>
    <row r="402" spans="1:10" ht="12.75">
      <c r="A402" s="9"/>
      <c r="B402" s="282"/>
      <c r="C402" s="9"/>
      <c r="D402" s="9"/>
      <c r="E402" s="9"/>
      <c r="F402" s="9"/>
      <c r="G402" s="9"/>
      <c r="H402" s="9"/>
      <c r="I402" s="9"/>
      <c r="J402" s="9"/>
    </row>
    <row r="403" spans="1:10" ht="12.75">
      <c r="A403" s="9"/>
      <c r="B403" s="282"/>
      <c r="C403" s="9"/>
      <c r="D403" s="9"/>
      <c r="E403" s="9"/>
      <c r="F403" s="9"/>
      <c r="G403" s="9"/>
      <c r="H403" s="9"/>
      <c r="I403" s="9"/>
      <c r="J403" s="9"/>
    </row>
    <row r="404" spans="1:10" ht="12.75">
      <c r="A404" s="9"/>
      <c r="B404" s="282"/>
      <c r="C404" s="9"/>
      <c r="D404" s="9"/>
      <c r="E404" s="9"/>
      <c r="F404" s="9"/>
      <c r="G404" s="9"/>
      <c r="H404" s="9"/>
      <c r="I404" s="9"/>
      <c r="J404" s="9"/>
    </row>
    <row r="405" spans="1:10" ht="12.75">
      <c r="A405" s="9"/>
      <c r="B405" s="282"/>
      <c r="C405" s="9"/>
      <c r="D405" s="9"/>
      <c r="E405" s="9"/>
      <c r="F405" s="9"/>
      <c r="G405" s="9"/>
      <c r="H405" s="9"/>
      <c r="I405" s="9"/>
      <c r="J405" s="9"/>
    </row>
    <row r="406" spans="1:10" ht="12.75">
      <c r="A406" s="9"/>
      <c r="B406" s="282"/>
      <c r="C406" s="9"/>
      <c r="D406" s="9"/>
      <c r="E406" s="9"/>
      <c r="F406" s="9"/>
      <c r="G406" s="9"/>
      <c r="H406" s="9"/>
      <c r="I406" s="9"/>
      <c r="J406" s="9"/>
    </row>
    <row r="407" spans="1:10" ht="12.75">
      <c r="A407" s="9"/>
      <c r="B407" s="282"/>
      <c r="C407" s="9"/>
      <c r="D407" s="9"/>
      <c r="E407" s="9"/>
      <c r="F407" s="9"/>
      <c r="G407" s="9"/>
      <c r="H407" s="9"/>
      <c r="I407" s="9"/>
      <c r="J407" s="9"/>
    </row>
    <row r="408" spans="1:10" ht="12.75">
      <c r="A408" s="9"/>
      <c r="B408" s="282"/>
      <c r="C408" s="9"/>
      <c r="D408" s="9"/>
      <c r="E408" s="9"/>
      <c r="F408" s="9"/>
      <c r="G408" s="9"/>
      <c r="H408" s="9"/>
      <c r="I408" s="9"/>
      <c r="J408" s="9"/>
    </row>
    <row r="409" spans="1:10" ht="12.75">
      <c r="A409" s="9"/>
      <c r="B409" s="282"/>
      <c r="C409" s="9"/>
      <c r="D409" s="9"/>
      <c r="E409" s="9"/>
      <c r="F409" s="9"/>
      <c r="G409" s="9"/>
      <c r="H409" s="9"/>
      <c r="I409" s="9"/>
      <c r="J409" s="9"/>
    </row>
    <row r="410" spans="1:10" ht="12.75">
      <c r="A410" s="9"/>
      <c r="B410" s="282"/>
      <c r="C410" s="9"/>
      <c r="D410" s="9"/>
      <c r="E410" s="9"/>
      <c r="F410" s="9"/>
      <c r="G410" s="9"/>
      <c r="H410" s="9"/>
      <c r="I410" s="9"/>
      <c r="J410" s="9"/>
    </row>
    <row r="411" spans="1:10" ht="12.75">
      <c r="A411" s="9"/>
      <c r="B411" s="282"/>
      <c r="C411" s="9"/>
      <c r="D411" s="9"/>
      <c r="E411" s="9"/>
      <c r="F411" s="9"/>
      <c r="G411" s="9"/>
      <c r="H411" s="9"/>
      <c r="I411" s="9"/>
      <c r="J411" s="9"/>
    </row>
    <row r="412" spans="1:10" ht="12.75">
      <c r="A412" s="9"/>
      <c r="B412" s="282"/>
      <c r="C412" s="9"/>
      <c r="D412" s="9"/>
      <c r="E412" s="9"/>
      <c r="F412" s="9"/>
      <c r="G412" s="9"/>
      <c r="H412" s="9"/>
      <c r="I412" s="9"/>
      <c r="J412" s="9"/>
    </row>
    <row r="413" spans="1:10" ht="12.75">
      <c r="A413" s="9"/>
      <c r="B413" s="282"/>
      <c r="C413" s="9"/>
      <c r="D413" s="9"/>
      <c r="E413" s="9"/>
      <c r="F413" s="9"/>
      <c r="G413" s="9"/>
      <c r="H413" s="9"/>
      <c r="I413" s="9"/>
      <c r="J413" s="9"/>
    </row>
    <row r="414" spans="1:10" ht="12.75">
      <c r="A414" s="9"/>
      <c r="B414" s="282"/>
      <c r="C414" s="9"/>
      <c r="D414" s="9"/>
      <c r="E414" s="9"/>
      <c r="F414" s="9"/>
      <c r="G414" s="9"/>
      <c r="H414" s="9"/>
      <c r="I414" s="9"/>
      <c r="J414" s="9"/>
    </row>
    <row r="415" spans="1:10" ht="12.75">
      <c r="A415" s="9"/>
      <c r="B415" s="282"/>
      <c r="C415" s="9"/>
      <c r="D415" s="9"/>
      <c r="E415" s="9"/>
      <c r="F415" s="9"/>
      <c r="G415" s="9"/>
      <c r="H415" s="9"/>
      <c r="I415" s="9"/>
      <c r="J415" s="9"/>
    </row>
    <row r="416" spans="1:10" ht="12.75">
      <c r="A416" s="9"/>
      <c r="B416" s="282"/>
      <c r="C416" s="9"/>
      <c r="D416" s="9"/>
      <c r="E416" s="9"/>
      <c r="F416" s="9"/>
      <c r="G416" s="9"/>
      <c r="H416" s="9"/>
      <c r="I416" s="9"/>
      <c r="J416" s="9"/>
    </row>
    <row r="417" spans="1:10" ht="12.75">
      <c r="A417" s="9"/>
      <c r="B417" s="282"/>
      <c r="C417" s="9"/>
      <c r="D417" s="9"/>
      <c r="E417" s="9"/>
      <c r="F417" s="9"/>
      <c r="G417" s="9"/>
      <c r="H417" s="9"/>
      <c r="I417" s="9"/>
      <c r="J417" s="9"/>
    </row>
    <row r="418" spans="1:10" ht="12.75">
      <c r="A418" s="9"/>
      <c r="B418" s="282"/>
      <c r="C418" s="9"/>
      <c r="D418" s="9"/>
      <c r="E418" s="9"/>
      <c r="F418" s="9"/>
      <c r="G418" s="9"/>
      <c r="H418" s="9"/>
      <c r="I418" s="9"/>
      <c r="J418" s="9"/>
    </row>
    <row r="419" spans="1:10" ht="12.75">
      <c r="A419" s="9"/>
      <c r="B419" s="282"/>
      <c r="C419" s="9"/>
      <c r="D419" s="9"/>
      <c r="E419" s="9"/>
      <c r="F419" s="9"/>
      <c r="G419" s="9"/>
      <c r="H419" s="9"/>
      <c r="I419" s="9"/>
      <c r="J419" s="9"/>
    </row>
    <row r="420" spans="1:10" ht="12.75">
      <c r="A420" s="9"/>
      <c r="B420" s="282"/>
      <c r="C420" s="9"/>
      <c r="D420" s="9"/>
      <c r="E420" s="9"/>
      <c r="F420" s="9"/>
      <c r="G420" s="9"/>
      <c r="H420" s="9"/>
      <c r="I420" s="9"/>
      <c r="J420" s="9"/>
    </row>
    <row r="421" spans="1:10" ht="12.75">
      <c r="A421" s="9"/>
      <c r="B421" s="282"/>
      <c r="C421" s="9"/>
      <c r="D421" s="9"/>
      <c r="E421" s="9"/>
      <c r="F421" s="9"/>
      <c r="G421" s="9"/>
      <c r="H421" s="9"/>
      <c r="I421" s="9"/>
      <c r="J421" s="9"/>
    </row>
    <row r="422" spans="1:10" ht="12.75">
      <c r="A422" s="9"/>
      <c r="B422" s="282"/>
      <c r="C422" s="9"/>
      <c r="D422" s="9"/>
      <c r="E422" s="9"/>
      <c r="F422" s="9"/>
      <c r="G422" s="9"/>
      <c r="H422" s="9"/>
      <c r="I422" s="9"/>
      <c r="J422" s="9"/>
    </row>
    <row r="423" spans="1:10" ht="12.75">
      <c r="A423" s="9"/>
      <c r="B423" s="282"/>
      <c r="C423" s="9"/>
      <c r="D423" s="9"/>
      <c r="E423" s="9"/>
      <c r="F423" s="9"/>
      <c r="G423" s="9"/>
      <c r="H423" s="9"/>
      <c r="I423" s="9"/>
      <c r="J423" s="9"/>
    </row>
    <row r="424" spans="1:10" ht="12.75">
      <c r="A424" s="9"/>
      <c r="B424" s="282"/>
      <c r="C424" s="9"/>
      <c r="D424" s="9"/>
      <c r="E424" s="9"/>
      <c r="F424" s="9"/>
      <c r="G424" s="9"/>
      <c r="H424" s="9"/>
      <c r="I424" s="9"/>
      <c r="J424" s="9"/>
    </row>
    <row r="425" spans="1:10" ht="12.75">
      <c r="A425" s="9"/>
      <c r="B425" s="282"/>
      <c r="C425" s="9"/>
      <c r="D425" s="9"/>
      <c r="E425" s="9"/>
      <c r="F425" s="9"/>
      <c r="G425" s="9"/>
      <c r="H425" s="9"/>
      <c r="I425" s="9"/>
      <c r="J425" s="9"/>
    </row>
    <row r="426" spans="1:10" ht="12.75">
      <c r="A426" s="9"/>
      <c r="B426" s="282"/>
      <c r="C426" s="9"/>
      <c r="D426" s="9"/>
      <c r="E426" s="9"/>
      <c r="F426" s="9"/>
      <c r="G426" s="9"/>
      <c r="H426" s="9"/>
      <c r="I426" s="9"/>
      <c r="J426" s="9"/>
    </row>
    <row r="427" spans="1:10" ht="12.75">
      <c r="A427" s="9"/>
      <c r="B427" s="282"/>
      <c r="C427" s="9"/>
      <c r="D427" s="9"/>
      <c r="E427" s="9"/>
      <c r="F427" s="9"/>
      <c r="G427" s="9"/>
      <c r="H427" s="9"/>
      <c r="I427" s="9"/>
      <c r="J427" s="9"/>
    </row>
    <row r="428" spans="1:10" ht="12.75">
      <c r="A428" s="9"/>
      <c r="B428" s="282"/>
      <c r="C428" s="9"/>
      <c r="D428" s="9"/>
      <c r="E428" s="9"/>
      <c r="F428" s="9"/>
      <c r="G428" s="9"/>
      <c r="H428" s="9"/>
      <c r="I428" s="9"/>
      <c r="J428" s="9"/>
    </row>
    <row r="429" spans="1:10" ht="12.75">
      <c r="A429" s="9"/>
      <c r="B429" s="282"/>
      <c r="C429" s="9"/>
      <c r="D429" s="9"/>
      <c r="E429" s="9"/>
      <c r="F429" s="9"/>
      <c r="G429" s="9"/>
      <c r="H429" s="9"/>
      <c r="I429" s="9"/>
      <c r="J429" s="9"/>
    </row>
    <row r="430" spans="1:10" ht="12.75">
      <c r="A430" s="9"/>
      <c r="B430" s="282"/>
      <c r="C430" s="9"/>
      <c r="D430" s="9"/>
      <c r="E430" s="9"/>
      <c r="F430" s="9"/>
      <c r="G430" s="9"/>
      <c r="H430" s="9"/>
      <c r="I430" s="9"/>
      <c r="J430" s="9"/>
    </row>
    <row r="431" spans="1:10" ht="12.75">
      <c r="A431" s="9"/>
      <c r="B431" s="282"/>
      <c r="C431" s="9"/>
      <c r="D431" s="9"/>
      <c r="E431" s="9"/>
      <c r="F431" s="9"/>
      <c r="G431" s="9"/>
      <c r="H431" s="9"/>
      <c r="I431" s="9"/>
      <c r="J431" s="9"/>
    </row>
    <row r="432" spans="1:10" ht="12.75">
      <c r="A432" s="9"/>
      <c r="B432" s="282"/>
      <c r="C432" s="9"/>
      <c r="D432" s="9"/>
      <c r="E432" s="9"/>
      <c r="F432" s="9"/>
      <c r="G432" s="9"/>
      <c r="H432" s="9"/>
      <c r="I432" s="9"/>
      <c r="J432" s="9"/>
    </row>
    <row r="433" spans="1:10" ht="12.75">
      <c r="A433" s="9"/>
      <c r="B433" s="282"/>
      <c r="C433" s="9"/>
      <c r="D433" s="9"/>
      <c r="E433" s="9"/>
      <c r="F433" s="9"/>
      <c r="G433" s="9"/>
      <c r="H433" s="9"/>
      <c r="I433" s="9"/>
      <c r="J433" s="9"/>
    </row>
    <row r="434" spans="1:10" ht="12.75">
      <c r="A434" s="9"/>
      <c r="B434" s="282"/>
      <c r="C434" s="9"/>
      <c r="D434" s="9"/>
      <c r="E434" s="9"/>
      <c r="F434" s="9"/>
      <c r="G434" s="9"/>
      <c r="H434" s="9"/>
      <c r="I434" s="9"/>
      <c r="J434" s="9"/>
    </row>
    <row r="435" spans="1:10" ht="12.75">
      <c r="A435" s="9"/>
      <c r="B435" s="282"/>
      <c r="C435" s="9"/>
      <c r="D435" s="9"/>
      <c r="E435" s="9"/>
      <c r="F435" s="9"/>
      <c r="G435" s="9"/>
      <c r="H435" s="9"/>
      <c r="I435" s="9"/>
      <c r="J435" s="9"/>
    </row>
    <row r="436" spans="1:10" ht="12.75">
      <c r="A436" s="9"/>
      <c r="B436" s="282"/>
      <c r="C436" s="9"/>
      <c r="D436" s="9"/>
      <c r="E436" s="9"/>
      <c r="F436" s="9"/>
      <c r="G436" s="9"/>
      <c r="H436" s="9"/>
      <c r="I436" s="9"/>
      <c r="J436" s="9"/>
    </row>
    <row r="437" spans="1:10" ht="12.75">
      <c r="A437" s="9"/>
      <c r="B437" s="282"/>
      <c r="C437" s="9"/>
      <c r="D437" s="9"/>
      <c r="E437" s="9"/>
      <c r="F437" s="9"/>
      <c r="G437" s="9"/>
      <c r="H437" s="9"/>
      <c r="I437" s="9"/>
      <c r="J437" s="9"/>
    </row>
    <row r="438" spans="1:10" ht="12.75">
      <c r="A438" s="9"/>
      <c r="B438" s="282"/>
      <c r="C438" s="9"/>
      <c r="D438" s="9"/>
      <c r="E438" s="9"/>
      <c r="F438" s="9"/>
      <c r="G438" s="9"/>
      <c r="H438" s="9"/>
      <c r="I438" s="9"/>
      <c r="J438" s="9"/>
    </row>
    <row r="439" spans="1:10" ht="12.75">
      <c r="A439" s="9"/>
      <c r="B439" s="282"/>
      <c r="C439" s="9"/>
      <c r="D439" s="9"/>
      <c r="E439" s="9"/>
      <c r="F439" s="9"/>
      <c r="G439" s="9"/>
      <c r="H439" s="9"/>
      <c r="I439" s="9"/>
      <c r="J439" s="9"/>
    </row>
    <row r="440" spans="1:10" ht="12.75">
      <c r="A440" s="9"/>
      <c r="B440" s="282"/>
      <c r="C440" s="9"/>
      <c r="D440" s="9"/>
      <c r="E440" s="9"/>
      <c r="F440" s="9"/>
      <c r="G440" s="9"/>
      <c r="H440" s="9"/>
      <c r="I440" s="9"/>
      <c r="J440" s="9"/>
    </row>
    <row r="441" spans="1:10" ht="12.75">
      <c r="A441" s="9"/>
      <c r="B441" s="282"/>
      <c r="C441" s="9"/>
      <c r="D441" s="9"/>
      <c r="E441" s="9"/>
      <c r="F441" s="9"/>
      <c r="G441" s="9"/>
      <c r="H441" s="9"/>
      <c r="I441" s="9"/>
      <c r="J441" s="9"/>
    </row>
    <row r="442" spans="1:10" ht="12.75">
      <c r="A442" s="9"/>
      <c r="B442" s="282"/>
      <c r="C442" s="9"/>
      <c r="D442" s="9"/>
      <c r="E442" s="9"/>
      <c r="F442" s="9"/>
      <c r="G442" s="9"/>
      <c r="H442" s="9"/>
      <c r="I442" s="9"/>
      <c r="J442" s="9"/>
    </row>
    <row r="443" spans="1:10" ht="12.75">
      <c r="A443" s="9"/>
      <c r="B443" s="282"/>
      <c r="C443" s="9"/>
      <c r="D443" s="9"/>
      <c r="E443" s="9"/>
      <c r="F443" s="9"/>
      <c r="G443" s="9"/>
      <c r="H443" s="9"/>
      <c r="I443" s="9"/>
      <c r="J443" s="9"/>
    </row>
    <row r="444" spans="1:10" ht="12.75">
      <c r="A444" s="9"/>
      <c r="B444" s="282"/>
      <c r="C444" s="9"/>
      <c r="D444" s="9"/>
      <c r="E444" s="9"/>
      <c r="F444" s="9"/>
      <c r="G444" s="9"/>
      <c r="H444" s="9"/>
      <c r="I444" s="9"/>
      <c r="J444" s="9"/>
    </row>
    <row r="445" spans="1:10" ht="12.75">
      <c r="A445" s="9"/>
      <c r="B445" s="282"/>
      <c r="C445" s="9"/>
      <c r="D445" s="9"/>
      <c r="E445" s="9"/>
      <c r="F445" s="9"/>
      <c r="G445" s="9"/>
      <c r="H445" s="9"/>
      <c r="I445" s="9"/>
      <c r="J445" s="9"/>
    </row>
    <row r="446" spans="1:10" ht="12.75">
      <c r="A446" s="9"/>
      <c r="B446" s="282"/>
      <c r="C446" s="9"/>
      <c r="D446" s="9"/>
      <c r="E446" s="9"/>
      <c r="F446" s="9"/>
      <c r="G446" s="9"/>
      <c r="H446" s="9"/>
      <c r="I446" s="9"/>
      <c r="J446" s="9"/>
    </row>
    <row r="447" spans="1:10" ht="12.75">
      <c r="A447" s="9"/>
      <c r="B447" s="282"/>
      <c r="C447" s="9"/>
      <c r="D447" s="9"/>
      <c r="E447" s="9"/>
      <c r="F447" s="9"/>
      <c r="G447" s="9"/>
      <c r="H447" s="9"/>
      <c r="I447" s="9"/>
      <c r="J447" s="9"/>
    </row>
    <row r="448" spans="1:10" ht="12.75">
      <c r="A448" s="9"/>
      <c r="B448" s="282"/>
      <c r="C448" s="9"/>
      <c r="D448" s="9"/>
      <c r="E448" s="9"/>
      <c r="F448" s="9"/>
      <c r="G448" s="9"/>
      <c r="H448" s="9"/>
      <c r="I448" s="9"/>
      <c r="J448" s="9"/>
    </row>
    <row r="449" spans="1:10" ht="12.75">
      <c r="A449" s="9"/>
      <c r="B449" s="282"/>
      <c r="C449" s="9"/>
      <c r="D449" s="9"/>
      <c r="E449" s="9"/>
      <c r="F449" s="9"/>
      <c r="G449" s="9"/>
      <c r="H449" s="9"/>
      <c r="I449" s="9"/>
      <c r="J449" s="9"/>
    </row>
    <row r="450" spans="1:10" ht="12.75">
      <c r="A450" s="9"/>
      <c r="B450" s="282"/>
      <c r="C450" s="9"/>
      <c r="D450" s="9"/>
      <c r="E450" s="9"/>
      <c r="F450" s="9"/>
      <c r="G450" s="9"/>
      <c r="H450" s="9"/>
      <c r="I450" s="9"/>
      <c r="J450" s="9"/>
    </row>
    <row r="451" spans="1:10" ht="12.75">
      <c r="A451" s="9"/>
      <c r="B451" s="282"/>
      <c r="C451" s="9"/>
      <c r="D451" s="9"/>
      <c r="E451" s="9"/>
      <c r="F451" s="9"/>
      <c r="G451" s="9"/>
      <c r="H451" s="9"/>
      <c r="I451" s="9"/>
      <c r="J451" s="9"/>
    </row>
    <row r="452" spans="1:10" ht="12.75">
      <c r="A452" s="9"/>
      <c r="B452" s="282"/>
      <c r="C452" s="9"/>
      <c r="D452" s="9"/>
      <c r="E452" s="9"/>
      <c r="F452" s="9"/>
      <c r="G452" s="9"/>
      <c r="H452" s="9"/>
      <c r="I452" s="9"/>
      <c r="J452" s="9"/>
    </row>
    <row r="453" spans="1:10" ht="12.75">
      <c r="A453" s="9"/>
      <c r="B453" s="282"/>
      <c r="C453" s="9"/>
      <c r="D453" s="9"/>
      <c r="E453" s="9"/>
      <c r="F453" s="9"/>
      <c r="G453" s="9"/>
      <c r="H453" s="9"/>
      <c r="I453" s="9"/>
      <c r="J453" s="9"/>
    </row>
    <row r="454" spans="1:10" ht="12.75">
      <c r="A454" s="9"/>
      <c r="B454" s="282"/>
      <c r="C454" s="9"/>
      <c r="D454" s="9"/>
      <c r="E454" s="9"/>
      <c r="F454" s="9"/>
      <c r="G454" s="9"/>
      <c r="H454" s="9"/>
      <c r="I454" s="9"/>
      <c r="J454" s="9"/>
    </row>
    <row r="455" spans="1:10" ht="12.75">
      <c r="A455" s="9"/>
      <c r="B455" s="282"/>
      <c r="C455" s="9"/>
      <c r="D455" s="9"/>
      <c r="E455" s="9"/>
      <c r="F455" s="9"/>
      <c r="G455" s="9"/>
      <c r="H455" s="9"/>
      <c r="I455" s="9"/>
      <c r="J455" s="9"/>
    </row>
    <row r="456" spans="1:10" ht="12.75">
      <c r="A456" s="9"/>
      <c r="B456" s="282"/>
      <c r="C456" s="9"/>
      <c r="D456" s="9"/>
      <c r="E456" s="9"/>
      <c r="F456" s="9"/>
      <c r="G456" s="9"/>
      <c r="H456" s="9"/>
      <c r="I456" s="9"/>
      <c r="J456" s="9"/>
    </row>
    <row r="457" spans="1:10" ht="12.75">
      <c r="A457" s="9"/>
      <c r="B457" s="282"/>
      <c r="C457" s="9"/>
      <c r="D457" s="9"/>
      <c r="E457" s="9"/>
      <c r="F457" s="9"/>
      <c r="G457" s="9"/>
      <c r="H457" s="9"/>
      <c r="I457" s="9"/>
      <c r="J457" s="9"/>
    </row>
    <row r="458" spans="1:10" ht="12.75">
      <c r="A458" s="9"/>
      <c r="B458" s="282"/>
      <c r="C458" s="9"/>
      <c r="D458" s="9"/>
      <c r="E458" s="9"/>
      <c r="F458" s="9"/>
      <c r="G458" s="9"/>
      <c r="H458" s="9"/>
      <c r="I458" s="9"/>
      <c r="J458" s="9"/>
    </row>
    <row r="459" spans="1:10" ht="12.75">
      <c r="A459" s="9"/>
      <c r="B459" s="282"/>
      <c r="C459" s="9"/>
      <c r="D459" s="9"/>
      <c r="E459" s="9"/>
      <c r="F459" s="9"/>
      <c r="G459" s="9"/>
      <c r="H459" s="9"/>
      <c r="I459" s="9"/>
      <c r="J459" s="9"/>
    </row>
    <row r="460" spans="1:10" ht="12.75">
      <c r="A460" s="9"/>
      <c r="B460" s="282"/>
      <c r="C460" s="9"/>
      <c r="D460" s="9"/>
      <c r="E460" s="9"/>
      <c r="F460" s="9"/>
      <c r="G460" s="9"/>
      <c r="H460" s="9"/>
      <c r="I460" s="9"/>
      <c r="J460" s="9"/>
    </row>
    <row r="461" spans="1:10" ht="12.75">
      <c r="A461" s="9"/>
      <c r="B461" s="282"/>
      <c r="C461" s="9"/>
      <c r="D461" s="9"/>
      <c r="E461" s="9"/>
      <c r="F461" s="9"/>
      <c r="G461" s="9"/>
      <c r="H461" s="9"/>
      <c r="I461" s="9"/>
      <c r="J461" s="9"/>
    </row>
    <row r="462" spans="1:10" ht="12.75">
      <c r="A462" s="9"/>
      <c r="B462" s="282"/>
      <c r="C462" s="9"/>
      <c r="D462" s="9"/>
      <c r="E462" s="9"/>
      <c r="F462" s="9"/>
      <c r="G462" s="9"/>
      <c r="H462" s="9"/>
      <c r="I462" s="9"/>
      <c r="J462" s="9"/>
    </row>
    <row r="463" spans="1:10" ht="12.75">
      <c r="A463" s="9"/>
      <c r="B463" s="282"/>
      <c r="C463" s="9"/>
      <c r="D463" s="9"/>
      <c r="E463" s="9"/>
      <c r="F463" s="9"/>
      <c r="G463" s="9"/>
      <c r="H463" s="9"/>
      <c r="I463" s="9"/>
      <c r="J463" s="9"/>
    </row>
    <row r="464" spans="1:10" ht="12.75">
      <c r="A464" s="9"/>
      <c r="B464" s="282"/>
      <c r="C464" s="9"/>
      <c r="D464" s="9"/>
      <c r="E464" s="9"/>
      <c r="F464" s="9"/>
      <c r="G464" s="9"/>
      <c r="H464" s="9"/>
      <c r="I464" s="9"/>
      <c r="J464" s="9"/>
    </row>
    <row r="465" spans="1:10" ht="12.75">
      <c r="A465" s="9"/>
      <c r="B465" s="282"/>
      <c r="C465" s="9"/>
      <c r="D465" s="9"/>
      <c r="E465" s="9"/>
      <c r="F465" s="9"/>
      <c r="G465" s="9"/>
      <c r="H465" s="9"/>
      <c r="I465" s="9"/>
      <c r="J465" s="9"/>
    </row>
    <row r="466" spans="1:10" ht="12.75">
      <c r="A466" s="9"/>
      <c r="B466" s="282"/>
      <c r="C466" s="9"/>
      <c r="D466" s="9"/>
      <c r="E466" s="9"/>
      <c r="F466" s="9"/>
      <c r="G466" s="9"/>
      <c r="H466" s="9"/>
      <c r="I466" s="9"/>
      <c r="J466" s="9"/>
    </row>
    <row r="467" spans="1:10" ht="12.75">
      <c r="A467" s="9"/>
      <c r="B467" s="282"/>
      <c r="C467" s="9"/>
      <c r="D467" s="9"/>
      <c r="E467" s="9"/>
      <c r="F467" s="9"/>
      <c r="G467" s="9"/>
      <c r="H467" s="9"/>
      <c r="I467" s="9"/>
      <c r="J467" s="9"/>
    </row>
    <row r="468" spans="1:10" ht="12.75">
      <c r="A468" s="9"/>
      <c r="B468" s="282"/>
      <c r="C468" s="9"/>
      <c r="D468" s="9"/>
      <c r="E468" s="9"/>
      <c r="F468" s="9"/>
      <c r="G468" s="9"/>
      <c r="H468" s="9"/>
      <c r="I468" s="9"/>
      <c r="J468" s="9"/>
    </row>
    <row r="469" spans="1:10" ht="12.75">
      <c r="A469" s="9"/>
      <c r="B469" s="282"/>
      <c r="C469" s="9"/>
      <c r="D469" s="9"/>
      <c r="E469" s="9"/>
      <c r="F469" s="9"/>
      <c r="G469" s="9"/>
      <c r="H469" s="9"/>
      <c r="I469" s="9"/>
      <c r="J469" s="9"/>
    </row>
    <row r="470" spans="1:10" ht="12.75">
      <c r="A470" s="9"/>
      <c r="B470" s="282"/>
      <c r="C470" s="9"/>
      <c r="D470" s="9"/>
      <c r="E470" s="9"/>
      <c r="F470" s="9"/>
      <c r="G470" s="9"/>
      <c r="H470" s="9"/>
      <c r="I470" s="9"/>
      <c r="J470" s="9"/>
    </row>
    <row r="471" spans="1:10" ht="12.75">
      <c r="A471" s="9"/>
      <c r="B471" s="282"/>
      <c r="C471" s="9"/>
      <c r="D471" s="9"/>
      <c r="E471" s="9"/>
      <c r="F471" s="9"/>
      <c r="G471" s="9"/>
      <c r="H471" s="9"/>
      <c r="I471" s="9"/>
      <c r="J471" s="9"/>
    </row>
    <row r="472" spans="1:10" ht="12.75">
      <c r="A472" s="9"/>
      <c r="B472" s="282"/>
      <c r="C472" s="9"/>
      <c r="D472" s="9"/>
      <c r="E472" s="9"/>
      <c r="F472" s="9"/>
      <c r="G472" s="9"/>
      <c r="H472" s="9"/>
      <c r="I472" s="9"/>
      <c r="J472" s="9"/>
    </row>
    <row r="473" spans="1:10" ht="12.75">
      <c r="A473" s="9"/>
      <c r="B473" s="282"/>
      <c r="C473" s="9"/>
      <c r="D473" s="9"/>
      <c r="E473" s="9"/>
      <c r="F473" s="9"/>
      <c r="G473" s="9"/>
      <c r="H473" s="9"/>
      <c r="I473" s="9"/>
      <c r="J473" s="9"/>
    </row>
    <row r="474" spans="1:10" ht="12.75">
      <c r="A474" s="9"/>
      <c r="B474" s="282"/>
      <c r="C474" s="9"/>
      <c r="D474" s="9"/>
      <c r="E474" s="9"/>
      <c r="F474" s="9"/>
      <c r="G474" s="9"/>
      <c r="H474" s="9"/>
      <c r="I474" s="9"/>
      <c r="J474" s="9"/>
    </row>
    <row r="475" spans="1:10" ht="12.75">
      <c r="A475" s="9"/>
      <c r="B475" s="282"/>
      <c r="C475" s="9"/>
      <c r="D475" s="9"/>
      <c r="E475" s="9"/>
      <c r="F475" s="9"/>
      <c r="G475" s="9"/>
      <c r="H475" s="9"/>
      <c r="I475" s="9"/>
      <c r="J475" s="9"/>
    </row>
    <row r="476" spans="1:10" ht="12.75">
      <c r="A476" s="9"/>
      <c r="B476" s="282"/>
      <c r="C476" s="9"/>
      <c r="D476" s="9"/>
      <c r="E476" s="9"/>
      <c r="F476" s="9"/>
      <c r="G476" s="9"/>
      <c r="H476" s="9"/>
      <c r="I476" s="9"/>
      <c r="J476" s="9"/>
    </row>
    <row r="477" spans="1:10" ht="12.75">
      <c r="A477" s="9"/>
      <c r="B477" s="282"/>
      <c r="C477" s="9"/>
      <c r="D477" s="9"/>
      <c r="E477" s="9"/>
      <c r="F477" s="9"/>
      <c r="G477" s="9"/>
      <c r="H477" s="9"/>
      <c r="I477" s="9"/>
      <c r="J477" s="9"/>
    </row>
    <row r="478" spans="1:10" ht="12.75">
      <c r="A478" s="9"/>
      <c r="B478" s="282"/>
      <c r="C478" s="9"/>
      <c r="D478" s="9"/>
      <c r="E478" s="9"/>
      <c r="F478" s="9"/>
      <c r="G478" s="9"/>
      <c r="H478" s="9"/>
      <c r="I478" s="9"/>
      <c r="J478" s="9"/>
    </row>
    <row r="479" spans="1:10" ht="12.75">
      <c r="A479" s="9"/>
      <c r="B479" s="282"/>
      <c r="C479" s="9"/>
      <c r="D479" s="9"/>
      <c r="E479" s="9"/>
      <c r="F479" s="9"/>
      <c r="G479" s="9"/>
      <c r="H479" s="9"/>
      <c r="I479" s="9"/>
      <c r="J479" s="9"/>
    </row>
    <row r="480" spans="1:10" ht="12.75">
      <c r="A480" s="9"/>
      <c r="B480" s="282"/>
      <c r="C480" s="9"/>
      <c r="D480" s="9"/>
      <c r="E480" s="9"/>
      <c r="F480" s="9"/>
      <c r="G480" s="9"/>
      <c r="H480" s="9"/>
      <c r="I480" s="9"/>
      <c r="J480" s="9"/>
    </row>
    <row r="481" spans="1:10" ht="12.75">
      <c r="A481" s="9"/>
      <c r="B481" s="282"/>
      <c r="C481" s="9"/>
      <c r="D481" s="9"/>
      <c r="E481" s="9"/>
      <c r="F481" s="9"/>
      <c r="G481" s="9"/>
      <c r="H481" s="9"/>
      <c r="I481" s="9"/>
      <c r="J481" s="9"/>
    </row>
    <row r="482" spans="1:10" ht="12.75">
      <c r="A482" s="9"/>
      <c r="B482" s="282"/>
      <c r="C482" s="9"/>
      <c r="D482" s="9"/>
      <c r="E482" s="9"/>
      <c r="F482" s="9"/>
      <c r="G482" s="9"/>
      <c r="H482" s="9"/>
      <c r="I482" s="9"/>
      <c r="J482" s="9"/>
    </row>
    <row r="483" spans="1:10" ht="12.75">
      <c r="A483" s="9"/>
      <c r="B483" s="282"/>
      <c r="C483" s="9"/>
      <c r="D483" s="9"/>
      <c r="E483" s="9"/>
      <c r="F483" s="9"/>
      <c r="G483" s="9"/>
      <c r="H483" s="9"/>
      <c r="I483" s="9"/>
      <c r="J483" s="9"/>
    </row>
    <row r="484" spans="1:10" ht="12.75">
      <c r="A484" s="9"/>
      <c r="B484" s="282"/>
      <c r="C484" s="9"/>
      <c r="D484" s="9"/>
      <c r="E484" s="9"/>
      <c r="F484" s="9"/>
      <c r="G484" s="9"/>
      <c r="H484" s="9"/>
      <c r="I484" s="9"/>
      <c r="J484" s="9"/>
    </row>
    <row r="485" spans="1:10" ht="12.75">
      <c r="A485" s="9"/>
      <c r="B485" s="282"/>
      <c r="C485" s="9"/>
      <c r="D485" s="9"/>
      <c r="E485" s="9"/>
      <c r="F485" s="9"/>
      <c r="G485" s="9"/>
      <c r="H485" s="9"/>
      <c r="I485" s="9"/>
      <c r="J485" s="9"/>
    </row>
    <row r="486" spans="1:10" ht="12.75">
      <c r="A486" s="9"/>
      <c r="B486" s="282"/>
      <c r="C486" s="9"/>
      <c r="D486" s="9"/>
      <c r="E486" s="9"/>
      <c r="F486" s="9"/>
      <c r="G486" s="9"/>
      <c r="H486" s="9"/>
      <c r="I486" s="9"/>
      <c r="J486" s="9"/>
    </row>
    <row r="487" spans="1:10" ht="12.75">
      <c r="A487" s="9"/>
      <c r="B487" s="282"/>
      <c r="C487" s="9"/>
      <c r="D487" s="9"/>
      <c r="E487" s="9"/>
      <c r="F487" s="9"/>
      <c r="G487" s="9"/>
      <c r="H487" s="9"/>
      <c r="I487" s="9"/>
      <c r="J487" s="9"/>
    </row>
    <row r="488" spans="1:10" ht="12.75">
      <c r="A488" s="9"/>
      <c r="B488" s="282"/>
      <c r="C488" s="9"/>
      <c r="D488" s="9"/>
      <c r="E488" s="9"/>
      <c r="F488" s="9"/>
      <c r="G488" s="9"/>
      <c r="H488" s="9"/>
      <c r="I488" s="9"/>
      <c r="J488" s="9"/>
    </row>
    <row r="489" spans="1:10" ht="12.75">
      <c r="A489" s="9"/>
      <c r="B489" s="282"/>
      <c r="C489" s="9"/>
      <c r="D489" s="9"/>
      <c r="E489" s="9"/>
      <c r="F489" s="9"/>
      <c r="G489" s="9"/>
      <c r="H489" s="9"/>
      <c r="I489" s="9"/>
      <c r="J489" s="9"/>
    </row>
    <row r="490" spans="1:10" ht="12.75">
      <c r="A490" s="9"/>
      <c r="B490" s="282"/>
      <c r="C490" s="9"/>
      <c r="D490" s="9"/>
      <c r="E490" s="9"/>
      <c r="F490" s="9"/>
      <c r="G490" s="9"/>
      <c r="H490" s="9"/>
      <c r="I490" s="9"/>
      <c r="J490" s="9"/>
    </row>
    <row r="491" spans="1:10" ht="12.75">
      <c r="A491" s="9"/>
      <c r="B491" s="282"/>
      <c r="C491" s="9"/>
      <c r="D491" s="9"/>
      <c r="E491" s="9"/>
      <c r="F491" s="9"/>
      <c r="G491" s="9"/>
      <c r="H491" s="9"/>
      <c r="I491" s="9"/>
      <c r="J491" s="9"/>
    </row>
    <row r="492" spans="1:10" ht="12.75">
      <c r="A492" s="9"/>
      <c r="B492" s="282"/>
      <c r="C492" s="9"/>
      <c r="D492" s="9"/>
      <c r="E492" s="9"/>
      <c r="F492" s="9"/>
      <c r="G492" s="9"/>
      <c r="H492" s="9"/>
      <c r="I492" s="9"/>
      <c r="J492" s="9"/>
    </row>
    <row r="493" spans="1:10" ht="12.75">
      <c r="A493" s="9"/>
      <c r="B493" s="282"/>
      <c r="C493" s="9"/>
      <c r="D493" s="9"/>
      <c r="E493" s="9"/>
      <c r="F493" s="9"/>
      <c r="G493" s="9"/>
      <c r="H493" s="9"/>
      <c r="I493" s="9"/>
      <c r="J493" s="9"/>
    </row>
    <row r="494" spans="1:10" ht="12.75">
      <c r="A494" s="9"/>
      <c r="B494" s="282"/>
      <c r="C494" s="9"/>
      <c r="D494" s="9"/>
      <c r="E494" s="9"/>
      <c r="F494" s="9"/>
      <c r="G494" s="9"/>
      <c r="H494" s="9"/>
      <c r="I494" s="9"/>
      <c r="J494" s="9"/>
    </row>
    <row r="495" spans="1:10" ht="12.75">
      <c r="A495" s="9"/>
      <c r="B495" s="282"/>
      <c r="C495" s="9"/>
      <c r="D495" s="9"/>
      <c r="E495" s="9"/>
      <c r="F495" s="9"/>
      <c r="G495" s="9"/>
      <c r="H495" s="9"/>
      <c r="I495" s="9"/>
      <c r="J495" s="9"/>
    </row>
    <row r="496" spans="1:10" ht="12.75">
      <c r="A496" s="9"/>
      <c r="B496" s="282"/>
      <c r="C496" s="9"/>
      <c r="D496" s="9"/>
      <c r="E496" s="9"/>
      <c r="F496" s="9"/>
      <c r="G496" s="9"/>
      <c r="H496" s="9"/>
      <c r="I496" s="9"/>
      <c r="J496" s="9"/>
    </row>
    <row r="497" spans="1:10" ht="12.75">
      <c r="A497" s="9"/>
      <c r="B497" s="282"/>
      <c r="C497" s="9"/>
      <c r="D497" s="9"/>
      <c r="E497" s="9"/>
      <c r="F497" s="9"/>
      <c r="G497" s="9"/>
      <c r="H497" s="9"/>
      <c r="I497" s="9"/>
      <c r="J497" s="9"/>
    </row>
    <row r="498" spans="1:10" ht="12.75">
      <c r="A498" s="9"/>
      <c r="B498" s="282"/>
      <c r="C498" s="9"/>
      <c r="D498" s="9"/>
      <c r="E498" s="9"/>
      <c r="F498" s="9"/>
      <c r="G498" s="9"/>
      <c r="H498" s="9"/>
      <c r="I498" s="9"/>
      <c r="J498" s="9"/>
    </row>
    <row r="499" spans="1:10" ht="12.75">
      <c r="A499" s="9"/>
      <c r="B499" s="282"/>
      <c r="C499" s="9"/>
      <c r="D499" s="9"/>
      <c r="E499" s="9"/>
      <c r="F499" s="9"/>
      <c r="G499" s="9"/>
      <c r="H499" s="9"/>
      <c r="I499" s="9"/>
      <c r="J499" s="9"/>
    </row>
    <row r="500" spans="1:10" ht="12.75">
      <c r="A500" s="9"/>
      <c r="B500" s="282"/>
      <c r="C500" s="9"/>
      <c r="D500" s="9"/>
      <c r="E500" s="9"/>
      <c r="F500" s="9"/>
      <c r="G500" s="9"/>
      <c r="H500" s="9"/>
      <c r="I500" s="9"/>
      <c r="J500" s="9"/>
    </row>
    <row r="501" spans="1:10" ht="12.75">
      <c r="A501" s="9"/>
      <c r="B501" s="282"/>
      <c r="C501" s="9"/>
      <c r="D501" s="9"/>
      <c r="E501" s="9"/>
      <c r="F501" s="9"/>
      <c r="G501" s="9"/>
      <c r="H501" s="9"/>
      <c r="I501" s="9"/>
      <c r="J501" s="9"/>
    </row>
    <row r="502" spans="1:10" ht="12.75">
      <c r="A502" s="9"/>
      <c r="B502" s="282"/>
      <c r="C502" s="9"/>
      <c r="D502" s="9"/>
      <c r="E502" s="9"/>
      <c r="F502" s="9"/>
      <c r="G502" s="9"/>
      <c r="H502" s="9"/>
      <c r="I502" s="9"/>
      <c r="J502" s="9"/>
    </row>
    <row r="503" spans="1:10" ht="12.75">
      <c r="A503" s="9"/>
      <c r="B503" s="282"/>
      <c r="C503" s="9"/>
      <c r="D503" s="9"/>
      <c r="E503" s="9"/>
      <c r="F503" s="9"/>
      <c r="G503" s="9"/>
      <c r="H503" s="9"/>
      <c r="I503" s="9"/>
      <c r="J503" s="9"/>
    </row>
    <row r="504" spans="1:10" ht="12.75">
      <c r="A504" s="9"/>
      <c r="B504" s="282"/>
      <c r="C504" s="9"/>
      <c r="D504" s="9"/>
      <c r="E504" s="9"/>
      <c r="F504" s="9"/>
      <c r="G504" s="9"/>
      <c r="H504" s="9"/>
      <c r="I504" s="9"/>
      <c r="J504" s="9"/>
    </row>
    <row r="505" spans="1:10" ht="12.75">
      <c r="A505" s="9"/>
      <c r="B505" s="282"/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9"/>
      <c r="B506" s="282"/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9"/>
      <c r="B507" s="282"/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9"/>
      <c r="B508" s="282"/>
      <c r="C508" s="9"/>
      <c r="D508" s="9"/>
      <c r="E508" s="9"/>
      <c r="F508" s="9"/>
      <c r="G508" s="9"/>
      <c r="H508" s="9"/>
      <c r="I508" s="9"/>
      <c r="J508" s="9"/>
    </row>
    <row r="509" spans="1:10" ht="12.75">
      <c r="A509" s="9"/>
      <c r="B509" s="282"/>
      <c r="C509" s="9"/>
      <c r="D509" s="9"/>
      <c r="E509" s="9"/>
      <c r="F509" s="9"/>
      <c r="G509" s="9"/>
      <c r="H509" s="9"/>
      <c r="I509" s="9"/>
      <c r="J509" s="9"/>
    </row>
    <row r="510" spans="1:10" ht="12.75">
      <c r="A510" s="9"/>
      <c r="B510" s="282"/>
      <c r="C510" s="9"/>
      <c r="D510" s="9"/>
      <c r="E510" s="9"/>
      <c r="F510" s="9"/>
      <c r="G510" s="9"/>
      <c r="H510" s="9"/>
      <c r="I510" s="9"/>
      <c r="J510" s="9"/>
    </row>
    <row r="511" spans="1:10" ht="12.75">
      <c r="A511" s="9"/>
      <c r="B511" s="282"/>
      <c r="C511" s="9"/>
      <c r="D511" s="9"/>
      <c r="E511" s="9"/>
      <c r="F511" s="9"/>
      <c r="G511" s="9"/>
      <c r="H511" s="9"/>
      <c r="I511" s="9"/>
      <c r="J511" s="9"/>
    </row>
    <row r="512" spans="1:10" ht="12.75">
      <c r="A512" s="9"/>
      <c r="B512" s="282"/>
      <c r="C512" s="9"/>
      <c r="D512" s="9"/>
      <c r="E512" s="9"/>
      <c r="F512" s="9"/>
      <c r="G512" s="9"/>
      <c r="H512" s="9"/>
      <c r="I512" s="9"/>
      <c r="J512" s="9"/>
    </row>
    <row r="513" spans="1:10" ht="12.75">
      <c r="A513" s="9"/>
      <c r="B513" s="282"/>
      <c r="C513" s="9"/>
      <c r="D513" s="9"/>
      <c r="E513" s="9"/>
      <c r="F513" s="9"/>
      <c r="G513" s="9"/>
      <c r="H513" s="9"/>
      <c r="I513" s="9"/>
      <c r="J513" s="9"/>
    </row>
    <row r="514" spans="1:10" ht="12.75">
      <c r="A514" s="9"/>
      <c r="B514" s="282"/>
      <c r="C514" s="9"/>
      <c r="D514" s="9"/>
      <c r="E514" s="9"/>
      <c r="F514" s="9"/>
      <c r="G514" s="9"/>
      <c r="H514" s="9"/>
      <c r="I514" s="9"/>
      <c r="J514" s="9"/>
    </row>
    <row r="515" spans="1:10" ht="12.75">
      <c r="A515" s="9"/>
      <c r="B515" s="282"/>
      <c r="C515" s="9"/>
      <c r="D515" s="9"/>
      <c r="E515" s="9"/>
      <c r="F515" s="9"/>
      <c r="G515" s="9"/>
      <c r="H515" s="9"/>
      <c r="I515" s="9"/>
      <c r="J515" s="9"/>
    </row>
    <row r="516" spans="1:10" ht="12.75">
      <c r="A516" s="9"/>
      <c r="B516" s="282"/>
      <c r="C516" s="9"/>
      <c r="D516" s="9"/>
      <c r="E516" s="9"/>
      <c r="F516" s="9"/>
      <c r="G516" s="9"/>
      <c r="H516" s="9"/>
      <c r="I516" s="9"/>
      <c r="J516" s="9"/>
    </row>
    <row r="517" spans="1:10" ht="12.75">
      <c r="A517" s="9"/>
      <c r="B517" s="282"/>
      <c r="C517" s="9"/>
      <c r="D517" s="9"/>
      <c r="E517" s="9"/>
      <c r="F517" s="9"/>
      <c r="G517" s="9"/>
      <c r="H517" s="9"/>
      <c r="I517" s="9"/>
      <c r="J517" s="9"/>
    </row>
    <row r="518" spans="1:10" ht="12.75">
      <c r="A518" s="9"/>
      <c r="B518" s="282"/>
      <c r="C518" s="9"/>
      <c r="D518" s="9"/>
      <c r="E518" s="9"/>
      <c r="F518" s="9"/>
      <c r="G518" s="9"/>
      <c r="H518" s="9"/>
      <c r="I518" s="9"/>
      <c r="J518" s="9"/>
    </row>
    <row r="519" spans="1:10" ht="12.75">
      <c r="A519" s="9"/>
      <c r="B519" s="282"/>
      <c r="C519" s="9"/>
      <c r="D519" s="9"/>
      <c r="E519" s="9"/>
      <c r="F519" s="9"/>
      <c r="G519" s="9"/>
      <c r="H519" s="9"/>
      <c r="I519" s="9"/>
      <c r="J519" s="9"/>
    </row>
    <row r="520" spans="1:10" ht="12.75">
      <c r="A520" s="9"/>
      <c r="B520" s="282"/>
      <c r="C520" s="9"/>
      <c r="D520" s="9"/>
      <c r="E520" s="9"/>
      <c r="F520" s="9"/>
      <c r="G520" s="9"/>
      <c r="H520" s="9"/>
      <c r="I520" s="9"/>
      <c r="J520" s="9"/>
    </row>
    <row r="521" spans="1:10" ht="12.75">
      <c r="A521" s="9"/>
      <c r="B521" s="282"/>
      <c r="C521" s="9"/>
      <c r="D521" s="9"/>
      <c r="E521" s="9"/>
      <c r="F521" s="9"/>
      <c r="G521" s="9"/>
      <c r="H521" s="9"/>
      <c r="I521" s="9"/>
      <c r="J521" s="9"/>
    </row>
    <row r="522" spans="1:10" ht="12.75">
      <c r="A522" s="9"/>
      <c r="B522" s="282"/>
      <c r="C522" s="9"/>
      <c r="D522" s="9"/>
      <c r="E522" s="9"/>
      <c r="F522" s="9"/>
      <c r="G522" s="9"/>
      <c r="H522" s="9"/>
      <c r="I522" s="9"/>
      <c r="J522" s="9"/>
    </row>
    <row r="523" spans="1:10" ht="12.75">
      <c r="A523" s="9"/>
      <c r="B523" s="282"/>
      <c r="C523" s="9"/>
      <c r="D523" s="9"/>
      <c r="E523" s="9"/>
      <c r="F523" s="9"/>
      <c r="G523" s="9"/>
      <c r="H523" s="9"/>
      <c r="I523" s="9"/>
      <c r="J523" s="9"/>
    </row>
    <row r="524" spans="1:10" ht="12.75">
      <c r="A524" s="9"/>
      <c r="B524" s="282"/>
      <c r="C524" s="9"/>
      <c r="D524" s="9"/>
      <c r="E524" s="9"/>
      <c r="F524" s="9"/>
      <c r="G524" s="9"/>
      <c r="H524" s="9"/>
      <c r="I524" s="9"/>
      <c r="J524" s="9"/>
    </row>
    <row r="525" spans="1:10" ht="12.75">
      <c r="A525" s="9"/>
      <c r="B525" s="282"/>
      <c r="C525" s="9"/>
      <c r="D525" s="9"/>
      <c r="E525" s="9"/>
      <c r="F525" s="9"/>
      <c r="G525" s="9"/>
      <c r="H525" s="9"/>
      <c r="I525" s="9"/>
      <c r="J525" s="9"/>
    </row>
    <row r="526" spans="1:10" ht="12.75">
      <c r="A526" s="9"/>
      <c r="B526" s="282"/>
      <c r="C526" s="9"/>
      <c r="D526" s="9"/>
      <c r="E526" s="9"/>
      <c r="F526" s="9"/>
      <c r="G526" s="9"/>
      <c r="H526" s="9"/>
      <c r="I526" s="9"/>
      <c r="J526" s="9"/>
    </row>
    <row r="527" spans="1:10" ht="12.75">
      <c r="A527" s="9"/>
      <c r="B527" s="282"/>
      <c r="C527" s="9"/>
      <c r="D527" s="9"/>
      <c r="E527" s="9"/>
      <c r="F527" s="9"/>
      <c r="G527" s="9"/>
      <c r="H527" s="9"/>
      <c r="I527" s="9"/>
      <c r="J527" s="9"/>
    </row>
    <row r="528" spans="1:10" ht="12.75">
      <c r="A528" s="9"/>
      <c r="B528" s="282"/>
      <c r="C528" s="9"/>
      <c r="D528" s="9"/>
      <c r="E528" s="9"/>
      <c r="F528" s="9"/>
      <c r="G528" s="9"/>
      <c r="H528" s="9"/>
      <c r="I528" s="9"/>
      <c r="J528" s="9"/>
    </row>
    <row r="529" spans="1:10" ht="12.75">
      <c r="A529" s="9"/>
      <c r="B529" s="282"/>
      <c r="C529" s="9"/>
      <c r="D529" s="9"/>
      <c r="E529" s="9"/>
      <c r="F529" s="9"/>
      <c r="G529" s="9"/>
      <c r="H529" s="9"/>
      <c r="I529" s="9"/>
      <c r="J529" s="9"/>
    </row>
    <row r="530" spans="1:10" ht="12.75">
      <c r="A530" s="9"/>
      <c r="B530" s="282"/>
      <c r="C530" s="9"/>
      <c r="D530" s="9"/>
      <c r="E530" s="9"/>
      <c r="F530" s="9"/>
      <c r="G530" s="9"/>
      <c r="H530" s="9"/>
      <c r="I530" s="9"/>
      <c r="J530" s="9"/>
    </row>
    <row r="531" spans="1:10" ht="12.75">
      <c r="A531" s="9"/>
      <c r="B531" s="282"/>
      <c r="C531" s="9"/>
      <c r="D531" s="9"/>
      <c r="E531" s="9"/>
      <c r="F531" s="9"/>
      <c r="G531" s="9"/>
      <c r="H531" s="9"/>
      <c r="I531" s="9"/>
      <c r="J531" s="9"/>
    </row>
    <row r="532" spans="1:10" ht="12.75">
      <c r="A532" s="9"/>
      <c r="B532" s="282"/>
      <c r="C532" s="9"/>
      <c r="D532" s="9"/>
      <c r="E532" s="9"/>
      <c r="F532" s="9"/>
      <c r="G532" s="9"/>
      <c r="H532" s="9"/>
      <c r="I532" s="9"/>
      <c r="J532" s="9"/>
    </row>
    <row r="533" spans="1:10" ht="12.75">
      <c r="A533" s="9"/>
      <c r="B533" s="282"/>
      <c r="C533" s="9"/>
      <c r="D533" s="9"/>
      <c r="E533" s="9"/>
      <c r="F533" s="9"/>
      <c r="G533" s="9"/>
      <c r="H533" s="9"/>
      <c r="I533" s="9"/>
      <c r="J533" s="9"/>
    </row>
    <row r="534" spans="1:10" ht="12.75">
      <c r="A534" s="9"/>
      <c r="B534" s="282"/>
      <c r="C534" s="9"/>
      <c r="D534" s="9"/>
      <c r="E534" s="9"/>
      <c r="F534" s="9"/>
      <c r="G534" s="9"/>
      <c r="H534" s="9"/>
      <c r="I534" s="9"/>
      <c r="J534" s="9"/>
    </row>
    <row r="535" spans="1:10" ht="12.75">
      <c r="A535" s="9"/>
      <c r="B535" s="282"/>
      <c r="C535" s="9"/>
      <c r="D535" s="9"/>
      <c r="E535" s="9"/>
      <c r="F535" s="9"/>
      <c r="G535" s="9"/>
      <c r="H535" s="9"/>
      <c r="I535" s="9"/>
      <c r="J535" s="9"/>
    </row>
    <row r="536" spans="1:10" ht="12.75">
      <c r="A536" s="9"/>
      <c r="B536" s="282"/>
      <c r="C536" s="9"/>
      <c r="D536" s="9"/>
      <c r="E536" s="9"/>
      <c r="F536" s="9"/>
      <c r="G536" s="9"/>
      <c r="H536" s="9"/>
      <c r="I536" s="9"/>
      <c r="J536" s="9"/>
    </row>
    <row r="537" spans="1:10" ht="12.75">
      <c r="A537" s="9"/>
      <c r="B537" s="282"/>
      <c r="C537" s="9"/>
      <c r="D537" s="9"/>
      <c r="E537" s="9"/>
      <c r="F537" s="9"/>
      <c r="G537" s="9"/>
      <c r="H537" s="9"/>
      <c r="I537" s="9"/>
      <c r="J537" s="9"/>
    </row>
    <row r="538" spans="1:10" ht="12.75">
      <c r="A538" s="9"/>
      <c r="B538" s="282"/>
      <c r="C538" s="9"/>
      <c r="D538" s="9"/>
      <c r="E538" s="9"/>
      <c r="F538" s="9"/>
      <c r="G538" s="9"/>
      <c r="H538" s="9"/>
      <c r="I538" s="9"/>
      <c r="J538" s="9"/>
    </row>
    <row r="539" spans="1:10" ht="12.75">
      <c r="A539" s="9"/>
      <c r="B539" s="282"/>
      <c r="C539" s="9"/>
      <c r="D539" s="9"/>
      <c r="E539" s="9"/>
      <c r="F539" s="9"/>
      <c r="G539" s="9"/>
      <c r="H539" s="9"/>
      <c r="I539" s="9"/>
      <c r="J539" s="9"/>
    </row>
    <row r="540" spans="1:10" ht="12.75">
      <c r="A540" s="9"/>
      <c r="B540" s="282"/>
      <c r="C540" s="9"/>
      <c r="D540" s="9"/>
      <c r="E540" s="9"/>
      <c r="F540" s="9"/>
      <c r="G540" s="9"/>
      <c r="H540" s="9"/>
      <c r="I540" s="9"/>
      <c r="J540" s="9"/>
    </row>
    <row r="541" spans="1:10" ht="12.75">
      <c r="A541" s="9"/>
      <c r="B541" s="282"/>
      <c r="C541" s="9"/>
      <c r="D541" s="9"/>
      <c r="E541" s="9"/>
      <c r="F541" s="9"/>
      <c r="G541" s="9"/>
      <c r="H541" s="9"/>
      <c r="I541" s="9"/>
      <c r="J541" s="9"/>
    </row>
    <row r="542" spans="1:10" ht="12.75">
      <c r="A542" s="9"/>
      <c r="B542" s="282"/>
      <c r="C542" s="9"/>
      <c r="D542" s="9"/>
      <c r="E542" s="9"/>
      <c r="F542" s="9"/>
      <c r="G542" s="9"/>
      <c r="H542" s="9"/>
      <c r="I542" s="9"/>
      <c r="J542" s="9"/>
    </row>
    <row r="543" spans="1:10" ht="12.75">
      <c r="A543" s="9"/>
      <c r="B543" s="282"/>
      <c r="C543" s="9"/>
      <c r="D543" s="9"/>
      <c r="E543" s="9"/>
      <c r="F543" s="9"/>
      <c r="G543" s="9"/>
      <c r="H543" s="9"/>
      <c r="I543" s="9"/>
      <c r="J543" s="9"/>
    </row>
    <row r="544" spans="1:10" ht="12.75">
      <c r="A544" s="9"/>
      <c r="B544" s="282"/>
      <c r="C544" s="9"/>
      <c r="D544" s="9"/>
      <c r="E544" s="9"/>
      <c r="F544" s="9"/>
      <c r="G544" s="9"/>
      <c r="H544" s="9"/>
      <c r="I544" s="9"/>
      <c r="J544" s="9"/>
    </row>
    <row r="545" spans="1:10" ht="12.75">
      <c r="A545" s="9"/>
      <c r="B545" s="282"/>
      <c r="C545" s="9"/>
      <c r="D545" s="9"/>
      <c r="E545" s="9"/>
      <c r="F545" s="9"/>
      <c r="G545" s="9"/>
      <c r="H545" s="9"/>
      <c r="I545" s="9"/>
      <c r="J545" s="9"/>
    </row>
    <row r="546" spans="1:10" ht="12.75">
      <c r="A546" s="9"/>
      <c r="B546" s="282"/>
      <c r="C546" s="9"/>
      <c r="D546" s="9"/>
      <c r="E546" s="9"/>
      <c r="F546" s="9"/>
      <c r="G546" s="9"/>
      <c r="H546" s="9"/>
      <c r="I546" s="9"/>
      <c r="J546" s="9"/>
    </row>
    <row r="547" spans="1:10" ht="12.75">
      <c r="A547" s="9"/>
      <c r="B547" s="282"/>
      <c r="C547" s="9"/>
      <c r="D547" s="9"/>
      <c r="E547" s="9"/>
      <c r="F547" s="9"/>
      <c r="G547" s="9"/>
      <c r="H547" s="9"/>
      <c r="I547" s="9"/>
      <c r="J547" s="9"/>
    </row>
    <row r="548" spans="1:10" ht="12.75">
      <c r="A548" s="9"/>
      <c r="B548" s="282"/>
      <c r="C548" s="9"/>
      <c r="D548" s="9"/>
      <c r="E548" s="9"/>
      <c r="F548" s="9"/>
      <c r="G548" s="9"/>
      <c r="H548" s="9"/>
      <c r="I548" s="9"/>
      <c r="J548" s="9"/>
    </row>
    <row r="549" spans="1:10" ht="12.75">
      <c r="A549" s="9"/>
      <c r="B549" s="282"/>
      <c r="C549" s="9"/>
      <c r="D549" s="9"/>
      <c r="E549" s="9"/>
      <c r="F549" s="9"/>
      <c r="G549" s="9"/>
      <c r="H549" s="9"/>
      <c r="I549" s="9"/>
      <c r="J549" s="9"/>
    </row>
    <row r="550" spans="1:10" ht="12.75">
      <c r="A550" s="9"/>
      <c r="B550" s="282"/>
      <c r="C550" s="9"/>
      <c r="D550" s="9"/>
      <c r="E550" s="9"/>
      <c r="F550" s="9"/>
      <c r="G550" s="9"/>
      <c r="H550" s="9"/>
      <c r="I550" s="9"/>
      <c r="J550" s="9"/>
    </row>
    <row r="551" spans="1:10" ht="12.75">
      <c r="A551" s="9"/>
      <c r="B551" s="282"/>
      <c r="C551" s="9"/>
      <c r="D551" s="9"/>
      <c r="E551" s="9"/>
      <c r="F551" s="9"/>
      <c r="G551" s="9"/>
      <c r="H551" s="9"/>
      <c r="I551" s="9"/>
      <c r="J551" s="9"/>
    </row>
    <row r="552" spans="1:10" ht="12.75">
      <c r="A552" s="9"/>
      <c r="B552" s="282"/>
      <c r="C552" s="9"/>
      <c r="D552" s="9"/>
      <c r="E552" s="9"/>
      <c r="F552" s="9"/>
      <c r="G552" s="9"/>
      <c r="H552" s="9"/>
      <c r="I552" s="9"/>
      <c r="J552" s="9"/>
    </row>
    <row r="553" spans="1:10" ht="12.75">
      <c r="A553" s="9"/>
      <c r="B553" s="282"/>
      <c r="C553" s="9"/>
      <c r="D553" s="9"/>
      <c r="E553" s="9"/>
      <c r="F553" s="9"/>
      <c r="G553" s="9"/>
      <c r="H553" s="9"/>
      <c r="I553" s="9"/>
      <c r="J553" s="9"/>
    </row>
    <row r="554" spans="1:10" ht="12.75">
      <c r="A554" s="9"/>
      <c r="B554" s="282"/>
      <c r="C554" s="9"/>
      <c r="D554" s="9"/>
      <c r="E554" s="9"/>
      <c r="F554" s="9"/>
      <c r="G554" s="9"/>
      <c r="H554" s="9"/>
      <c r="I554" s="9"/>
      <c r="J554" s="9"/>
    </row>
    <row r="555" spans="1:10" ht="12.75">
      <c r="A555" s="9"/>
      <c r="B555" s="282"/>
      <c r="C555" s="9"/>
      <c r="D555" s="9"/>
      <c r="E555" s="9"/>
      <c r="F555" s="9"/>
      <c r="G555" s="9"/>
      <c r="H555" s="9"/>
      <c r="I555" s="9"/>
      <c r="J555" s="9"/>
    </row>
    <row r="556" spans="1:10" ht="12.75">
      <c r="A556" s="9"/>
      <c r="B556" s="282"/>
      <c r="C556" s="9"/>
      <c r="D556" s="9"/>
      <c r="E556" s="9"/>
      <c r="F556" s="9"/>
      <c r="G556" s="9"/>
      <c r="H556" s="9"/>
      <c r="I556" s="9"/>
      <c r="J556" s="9"/>
    </row>
    <row r="557" spans="1:10" ht="12.75">
      <c r="A557" s="9"/>
      <c r="B557" s="282"/>
      <c r="C557" s="9"/>
      <c r="D557" s="9"/>
      <c r="E557" s="9"/>
      <c r="F557" s="9"/>
      <c r="G557" s="9"/>
      <c r="H557" s="9"/>
      <c r="I557" s="9"/>
      <c r="J557" s="9"/>
    </row>
  </sheetData>
  <sheetProtection/>
  <mergeCells count="86">
    <mergeCell ref="A40:A41"/>
    <mergeCell ref="A54:I54"/>
    <mergeCell ref="A62:I62"/>
    <mergeCell ref="P138:S138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H38:H39"/>
    <mergeCell ref="I38:I39"/>
    <mergeCell ref="A18:I18"/>
    <mergeCell ref="A20:I20"/>
    <mergeCell ref="A21:A22"/>
    <mergeCell ref="B21:B22"/>
    <mergeCell ref="C21:C22"/>
    <mergeCell ref="D21:D22"/>
    <mergeCell ref="E21:E22"/>
    <mergeCell ref="F21:I21"/>
    <mergeCell ref="F40:F41"/>
    <mergeCell ref="G40:G41"/>
    <mergeCell ref="A23:I23"/>
    <mergeCell ref="A36:I36"/>
    <mergeCell ref="B38:B39"/>
    <mergeCell ref="C38:C39"/>
    <mergeCell ref="D38:D39"/>
    <mergeCell ref="E38:E39"/>
    <mergeCell ref="F38:F39"/>
    <mergeCell ref="G38:G39"/>
    <mergeCell ref="B40:B41"/>
    <mergeCell ref="A138:A139"/>
    <mergeCell ref="F138:F139"/>
    <mergeCell ref="G138:G139"/>
    <mergeCell ref="H138:H139"/>
    <mergeCell ref="I138:I139"/>
    <mergeCell ref="B138:B139"/>
    <mergeCell ref="C40:C41"/>
    <mergeCell ref="D40:D41"/>
    <mergeCell ref="E40:E41"/>
    <mergeCell ref="C138:C139"/>
    <mergeCell ref="D138:D139"/>
    <mergeCell ref="E138:E139"/>
    <mergeCell ref="L29:L30"/>
    <mergeCell ref="L28:O28"/>
    <mergeCell ref="A197:I197"/>
    <mergeCell ref="A137:I137"/>
    <mergeCell ref="H40:H41"/>
    <mergeCell ref="I40:I41"/>
    <mergeCell ref="A85:I85"/>
    <mergeCell ref="A198:A202"/>
    <mergeCell ref="B198:B202"/>
    <mergeCell ref="C198:C202"/>
    <mergeCell ref="D198:D202"/>
    <mergeCell ref="E198:E202"/>
    <mergeCell ref="F198:I198"/>
  </mergeCells>
  <printOptions/>
  <pageMargins left="0.984251968503937" right="0.1968503937007874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6" sqref="I16:I18"/>
    </sheetView>
  </sheetViews>
  <sheetFormatPr defaultColWidth="9.00390625" defaultRowHeight="12.75"/>
  <cols>
    <col min="1" max="1" width="21.00390625" style="0" customWidth="1"/>
    <col min="2" max="2" width="6.375" style="0" customWidth="1"/>
    <col min="8" max="8" width="12.75390625" style="0" customWidth="1"/>
    <col min="9" max="9" width="22.75390625" style="0" customWidth="1"/>
  </cols>
  <sheetData>
    <row r="1" ht="12.75">
      <c r="A1" s="2"/>
    </row>
    <row r="2" ht="13.5" thickBot="1">
      <c r="A2" s="2" t="s">
        <v>112</v>
      </c>
    </row>
    <row r="3" spans="1:9" ht="13.5" thickBot="1">
      <c r="A3" s="426" t="s">
        <v>113</v>
      </c>
      <c r="B3" s="427"/>
      <c r="C3" s="427"/>
      <c r="D3" s="427"/>
      <c r="E3" s="427"/>
      <c r="F3" s="427"/>
      <c r="G3" s="427"/>
      <c r="H3" s="427"/>
      <c r="I3" s="428"/>
    </row>
    <row r="4" spans="1:9" ht="12.75" customHeight="1">
      <c r="A4" s="429"/>
      <c r="B4" s="432" t="s">
        <v>371</v>
      </c>
      <c r="C4" s="420" t="s">
        <v>114</v>
      </c>
      <c r="D4" s="420" t="s">
        <v>171</v>
      </c>
      <c r="E4" s="420" t="s">
        <v>170</v>
      </c>
      <c r="F4" s="420" t="s">
        <v>172</v>
      </c>
      <c r="G4" s="420" t="s">
        <v>173</v>
      </c>
      <c r="H4" s="420" t="s">
        <v>115</v>
      </c>
      <c r="I4" s="435" t="s">
        <v>116</v>
      </c>
    </row>
    <row r="5" spans="1:9" ht="12.75">
      <c r="A5" s="430"/>
      <c r="B5" s="433"/>
      <c r="C5" s="422"/>
      <c r="D5" s="422"/>
      <c r="E5" s="422"/>
      <c r="F5" s="422"/>
      <c r="G5" s="422"/>
      <c r="H5" s="422"/>
      <c r="I5" s="442"/>
    </row>
    <row r="6" spans="1:9" ht="12.75">
      <c r="A6" s="430"/>
      <c r="B6" s="433"/>
      <c r="C6" s="422"/>
      <c r="D6" s="422"/>
      <c r="E6" s="422"/>
      <c r="F6" s="422"/>
      <c r="G6" s="422"/>
      <c r="H6" s="422"/>
      <c r="I6" s="442"/>
    </row>
    <row r="7" spans="1:9" ht="13.5" thickBot="1">
      <c r="A7" s="431"/>
      <c r="B7" s="434"/>
      <c r="C7" s="421"/>
      <c r="D7" s="421"/>
      <c r="E7" s="421"/>
      <c r="F7" s="421"/>
      <c r="G7" s="421"/>
      <c r="H7" s="421"/>
      <c r="I7" s="436"/>
    </row>
    <row r="8" spans="1:9" ht="13.5" thickBot="1">
      <c r="A8" s="248">
        <v>1</v>
      </c>
      <c r="B8" s="293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9">
        <v>9</v>
      </c>
    </row>
    <row r="9" spans="1:9" ht="12.75" customHeight="1">
      <c r="A9" s="420" t="s">
        <v>372</v>
      </c>
      <c r="B9" s="420" t="s">
        <v>373</v>
      </c>
      <c r="C9" s="437">
        <v>0.05</v>
      </c>
      <c r="D9" s="437"/>
      <c r="E9" s="437"/>
      <c r="F9" s="437"/>
      <c r="G9" s="437"/>
      <c r="H9" s="437"/>
      <c r="I9" s="435" t="s">
        <v>374</v>
      </c>
    </row>
    <row r="10" spans="1:9" ht="38.25" customHeight="1" thickBot="1">
      <c r="A10" s="421"/>
      <c r="B10" s="421"/>
      <c r="C10" s="438"/>
      <c r="D10" s="438"/>
      <c r="E10" s="438"/>
      <c r="F10" s="438"/>
      <c r="G10" s="438"/>
      <c r="H10" s="438"/>
      <c r="I10" s="436"/>
    </row>
    <row r="11" spans="1:9" ht="12.75" customHeight="1">
      <c r="A11" s="420" t="s">
        <v>375</v>
      </c>
      <c r="B11" s="420"/>
      <c r="C11" s="423">
        <v>0.6</v>
      </c>
      <c r="D11" s="423"/>
      <c r="E11" s="423"/>
      <c r="F11" s="423"/>
      <c r="G11" s="423"/>
      <c r="H11" s="423"/>
      <c r="I11" s="435" t="s">
        <v>376</v>
      </c>
    </row>
    <row r="12" spans="1:9" ht="77.25" customHeight="1" thickBot="1">
      <c r="A12" s="421"/>
      <c r="B12" s="421"/>
      <c r="C12" s="425"/>
      <c r="D12" s="425"/>
      <c r="E12" s="425"/>
      <c r="F12" s="425"/>
      <c r="G12" s="425"/>
      <c r="H12" s="425"/>
      <c r="I12" s="436"/>
    </row>
    <row r="13" spans="1:9" ht="12.75" customHeight="1">
      <c r="A13" s="420" t="s">
        <v>377</v>
      </c>
      <c r="B13" s="420" t="s">
        <v>378</v>
      </c>
      <c r="C13" s="423">
        <v>0.04</v>
      </c>
      <c r="D13" s="423">
        <v>0.006</v>
      </c>
      <c r="E13" s="423">
        <v>0.005</v>
      </c>
      <c r="F13" s="423">
        <v>0.002</v>
      </c>
      <c r="G13" s="423">
        <v>0.06</v>
      </c>
      <c r="H13" s="423">
        <v>0.03</v>
      </c>
      <c r="I13" s="435" t="s">
        <v>379</v>
      </c>
    </row>
    <row r="14" spans="1:9" ht="57.75" customHeight="1" thickBot="1">
      <c r="A14" s="421"/>
      <c r="B14" s="421"/>
      <c r="C14" s="425"/>
      <c r="D14" s="425"/>
      <c r="E14" s="425"/>
      <c r="F14" s="425"/>
      <c r="G14" s="425"/>
      <c r="H14" s="425"/>
      <c r="I14" s="436"/>
    </row>
    <row r="15" spans="1:9" ht="84" customHeight="1" thickBot="1">
      <c r="A15" s="5" t="s">
        <v>380</v>
      </c>
      <c r="B15" s="6" t="s">
        <v>381</v>
      </c>
      <c r="C15" s="244">
        <v>0.76</v>
      </c>
      <c r="D15" s="244">
        <v>0.64</v>
      </c>
      <c r="E15" s="244">
        <v>0.56</v>
      </c>
      <c r="F15" s="244">
        <v>0.48</v>
      </c>
      <c r="G15" s="244">
        <v>0.43</v>
      </c>
      <c r="H15" s="244">
        <v>0.45</v>
      </c>
      <c r="I15" s="7" t="s">
        <v>382</v>
      </c>
    </row>
    <row r="16" spans="1:9" ht="12.75" customHeight="1">
      <c r="A16" s="420" t="s">
        <v>383</v>
      </c>
      <c r="B16" s="420" t="s">
        <v>381</v>
      </c>
      <c r="C16" s="423">
        <v>0.94</v>
      </c>
      <c r="D16" s="423">
        <v>0.4</v>
      </c>
      <c r="E16" s="423">
        <v>0.45</v>
      </c>
      <c r="F16" s="423">
        <v>0.46</v>
      </c>
      <c r="G16" s="423">
        <v>0.076</v>
      </c>
      <c r="H16" s="423"/>
      <c r="I16" s="439" t="s">
        <v>384</v>
      </c>
    </row>
    <row r="17" spans="1:9" ht="12.75">
      <c r="A17" s="422"/>
      <c r="B17" s="422"/>
      <c r="C17" s="424"/>
      <c r="D17" s="424"/>
      <c r="E17" s="424"/>
      <c r="F17" s="424"/>
      <c r="G17" s="424"/>
      <c r="H17" s="424"/>
      <c r="I17" s="440"/>
    </row>
    <row r="18" spans="1:9" ht="66" customHeight="1" thickBot="1">
      <c r="A18" s="421"/>
      <c r="B18" s="421"/>
      <c r="C18" s="425"/>
      <c r="D18" s="425"/>
      <c r="E18" s="425"/>
      <c r="F18" s="425"/>
      <c r="G18" s="425"/>
      <c r="H18" s="425"/>
      <c r="I18" s="441"/>
    </row>
    <row r="19" spans="1:9" ht="69" customHeight="1" thickBot="1">
      <c r="A19" s="5" t="s">
        <v>387</v>
      </c>
      <c r="B19" s="294" t="s">
        <v>386</v>
      </c>
      <c r="C19" s="244">
        <v>0.48</v>
      </c>
      <c r="D19" s="244">
        <v>0.28</v>
      </c>
      <c r="E19" s="244">
        <v>0.31</v>
      </c>
      <c r="F19" s="244">
        <v>0.32</v>
      </c>
      <c r="G19" s="244">
        <v>0.07</v>
      </c>
      <c r="H19" s="244"/>
      <c r="I19" s="7" t="s">
        <v>385</v>
      </c>
    </row>
    <row r="20" spans="1:9" ht="91.5" customHeight="1" thickBot="1">
      <c r="A20" s="5" t="s">
        <v>388</v>
      </c>
      <c r="B20" s="296" t="s">
        <v>389</v>
      </c>
      <c r="C20" s="244">
        <v>1.06</v>
      </c>
      <c r="D20" s="244">
        <v>2.51</v>
      </c>
      <c r="E20" s="244">
        <v>2.22</v>
      </c>
      <c r="F20" s="244">
        <v>2.17</v>
      </c>
      <c r="G20" s="244">
        <v>13.12</v>
      </c>
      <c r="H20" s="244"/>
      <c r="I20" s="8" t="s">
        <v>390</v>
      </c>
    </row>
    <row r="21" spans="1:9" ht="78.75" customHeight="1" thickBot="1">
      <c r="A21" s="5" t="s">
        <v>391</v>
      </c>
      <c r="B21" s="295" t="s">
        <v>392</v>
      </c>
      <c r="C21" s="244">
        <v>105.8</v>
      </c>
      <c r="D21" s="244">
        <v>111.2</v>
      </c>
      <c r="E21" s="244">
        <v>119.2</v>
      </c>
      <c r="F21" s="244">
        <v>118</v>
      </c>
      <c r="G21" s="244">
        <v>179.7</v>
      </c>
      <c r="H21" s="244">
        <v>149.6</v>
      </c>
      <c r="I21" s="8" t="s">
        <v>393</v>
      </c>
    </row>
    <row r="22" spans="1:9" ht="60.75" thickBot="1">
      <c r="A22" s="5" t="s">
        <v>394</v>
      </c>
      <c r="B22" s="295" t="s">
        <v>395</v>
      </c>
      <c r="C22" s="244">
        <v>0.57</v>
      </c>
      <c r="D22" s="244">
        <v>0.59</v>
      </c>
      <c r="E22" s="244">
        <v>0.58</v>
      </c>
      <c r="F22" s="244">
        <v>0.59</v>
      </c>
      <c r="G22" s="244">
        <v>0.6</v>
      </c>
      <c r="H22" s="244">
        <v>0.62</v>
      </c>
      <c r="I22" s="8" t="s">
        <v>396</v>
      </c>
    </row>
    <row r="25" ht="12.75">
      <c r="A25" s="3" t="s">
        <v>117</v>
      </c>
    </row>
    <row r="26" ht="12.75">
      <c r="A26" s="4" t="s">
        <v>110</v>
      </c>
    </row>
  </sheetData>
  <sheetProtection/>
  <mergeCells count="46">
    <mergeCell ref="I4:I7"/>
    <mergeCell ref="C9:C10"/>
    <mergeCell ref="D9:D10"/>
    <mergeCell ref="E9:E10"/>
    <mergeCell ref="F9:F10"/>
    <mergeCell ref="G9:G10"/>
    <mergeCell ref="H16:H18"/>
    <mergeCell ref="I16:I18"/>
    <mergeCell ref="F11:F12"/>
    <mergeCell ref="B11:B12"/>
    <mergeCell ref="B16:B18"/>
    <mergeCell ref="C11:C12"/>
    <mergeCell ref="C16:C18"/>
    <mergeCell ref="D16:D18"/>
    <mergeCell ref="E16:E18"/>
    <mergeCell ref="F16:F18"/>
    <mergeCell ref="B13:B14"/>
    <mergeCell ref="C13:C14"/>
    <mergeCell ref="D13:D14"/>
    <mergeCell ref="G13:G14"/>
    <mergeCell ref="H9:H10"/>
    <mergeCell ref="I11:I12"/>
    <mergeCell ref="G11:G12"/>
    <mergeCell ref="H13:H14"/>
    <mergeCell ref="H11:H12"/>
    <mergeCell ref="I9:I10"/>
    <mergeCell ref="A3:I3"/>
    <mergeCell ref="A4:A7"/>
    <mergeCell ref="B4:B7"/>
    <mergeCell ref="H4:H7"/>
    <mergeCell ref="C4:C7"/>
    <mergeCell ref="I13:I14"/>
    <mergeCell ref="E13:E14"/>
    <mergeCell ref="F13:F14"/>
    <mergeCell ref="E4:E7"/>
    <mergeCell ref="D4:D7"/>
    <mergeCell ref="A9:A10"/>
    <mergeCell ref="A11:A12"/>
    <mergeCell ref="A13:A14"/>
    <mergeCell ref="A16:A18"/>
    <mergeCell ref="G4:G7"/>
    <mergeCell ref="G16:G18"/>
    <mergeCell ref="F4:F7"/>
    <mergeCell ref="D11:D12"/>
    <mergeCell ref="E11:E12"/>
    <mergeCell ref="B9:B10"/>
  </mergeCells>
  <printOptions/>
  <pageMargins left="0.7874015748031497" right="0.1968503937007874" top="0.3937007874015748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="90" zoomScaleNormal="90" zoomScalePageLayoutView="0" workbookViewId="0" topLeftCell="A1">
      <selection activeCell="L27" sqref="L3:S27"/>
    </sheetView>
  </sheetViews>
  <sheetFormatPr defaultColWidth="9.00390625" defaultRowHeight="12.75"/>
  <cols>
    <col min="1" max="1" width="27.75390625" style="164" customWidth="1"/>
    <col min="2" max="2" width="7.00390625" style="164" customWidth="1"/>
    <col min="3" max="4" width="9.25390625" style="164" bestFit="1" customWidth="1"/>
    <col min="5" max="5" width="11.625" style="164" customWidth="1"/>
    <col min="6" max="6" width="9.25390625" style="164" bestFit="1" customWidth="1"/>
    <col min="7" max="10" width="10.125" style="164" bestFit="1" customWidth="1"/>
    <col min="11" max="11" width="9.125" style="164" customWidth="1"/>
    <col min="12" max="12" width="9.25390625" style="164" bestFit="1" customWidth="1"/>
    <col min="13" max="16384" width="9.125" style="164" customWidth="1"/>
  </cols>
  <sheetData>
    <row r="1" ht="13.5" thickBot="1">
      <c r="A1" s="165" t="s">
        <v>118</v>
      </c>
    </row>
    <row r="2" spans="1:10" ht="13.5" thickBot="1">
      <c r="A2" s="443" t="s">
        <v>119</v>
      </c>
      <c r="B2" s="444"/>
      <c r="C2" s="444"/>
      <c r="D2" s="444"/>
      <c r="E2" s="444"/>
      <c r="F2" s="444"/>
      <c r="G2" s="444"/>
      <c r="H2" s="444"/>
      <c r="I2" s="444"/>
      <c r="J2" s="445"/>
    </row>
    <row r="3" spans="1:10" ht="13.5" customHeight="1">
      <c r="A3" s="446"/>
      <c r="B3" s="463" t="s">
        <v>85</v>
      </c>
      <c r="C3" s="463" t="s">
        <v>195</v>
      </c>
      <c r="D3" s="463" t="s">
        <v>291</v>
      </c>
      <c r="E3" s="449" t="s">
        <v>292</v>
      </c>
      <c r="F3" s="463" t="s">
        <v>87</v>
      </c>
      <c r="G3" s="452" t="s">
        <v>95</v>
      </c>
      <c r="H3" s="453"/>
      <c r="I3" s="453"/>
      <c r="J3" s="454"/>
    </row>
    <row r="4" spans="1:10" ht="20.25" customHeight="1" thickBot="1">
      <c r="A4" s="447"/>
      <c r="B4" s="464"/>
      <c r="C4" s="464"/>
      <c r="D4" s="464"/>
      <c r="E4" s="450"/>
      <c r="F4" s="464"/>
      <c r="G4" s="455"/>
      <c r="H4" s="456"/>
      <c r="I4" s="456"/>
      <c r="J4" s="457"/>
    </row>
    <row r="5" spans="1:10" ht="12.75" customHeight="1">
      <c r="A5" s="447"/>
      <c r="B5" s="464"/>
      <c r="C5" s="464"/>
      <c r="D5" s="464"/>
      <c r="E5" s="450"/>
      <c r="F5" s="464"/>
      <c r="G5" s="168" t="s">
        <v>96</v>
      </c>
      <c r="H5" s="166" t="s">
        <v>98</v>
      </c>
      <c r="I5" s="166" t="s">
        <v>100</v>
      </c>
      <c r="J5" s="166" t="s">
        <v>101</v>
      </c>
    </row>
    <row r="6" spans="1:10" ht="30" customHeight="1">
      <c r="A6" s="447"/>
      <c r="B6" s="464"/>
      <c r="C6" s="464"/>
      <c r="D6" s="464"/>
      <c r="E6" s="450"/>
      <c r="F6" s="464"/>
      <c r="G6" s="168" t="s">
        <v>97</v>
      </c>
      <c r="H6" s="168" t="s">
        <v>99</v>
      </c>
      <c r="I6" s="168" t="s">
        <v>99</v>
      </c>
      <c r="J6" s="168" t="s">
        <v>99</v>
      </c>
    </row>
    <row r="7" spans="1:10" ht="3" customHeight="1" thickBot="1">
      <c r="A7" s="448"/>
      <c r="B7" s="465"/>
      <c r="C7" s="465"/>
      <c r="D7" s="465"/>
      <c r="E7" s="451"/>
      <c r="F7" s="465"/>
      <c r="G7" s="167"/>
      <c r="H7" s="169"/>
      <c r="I7" s="167"/>
      <c r="J7" s="169"/>
    </row>
    <row r="8" spans="1:18" ht="13.5" thickBot="1">
      <c r="A8" s="170" t="s">
        <v>120</v>
      </c>
      <c r="B8" s="466"/>
      <c r="C8" s="467"/>
      <c r="D8" s="467"/>
      <c r="E8" s="467"/>
      <c r="F8" s="467"/>
      <c r="G8" s="467"/>
      <c r="H8" s="467"/>
      <c r="I8" s="467"/>
      <c r="J8" s="468"/>
      <c r="N8" s="171"/>
      <c r="O8" s="171"/>
      <c r="P8" s="171"/>
      <c r="Q8" s="171"/>
      <c r="R8" s="171"/>
    </row>
    <row r="9" spans="1:18" ht="24.75" thickBot="1">
      <c r="A9" s="172" t="s">
        <v>121</v>
      </c>
      <c r="B9" s="173" t="s">
        <v>294</v>
      </c>
      <c r="C9" s="173">
        <f>SUM(C10:C14)</f>
        <v>55573.99999999999</v>
      </c>
      <c r="D9" s="173">
        <f>SUM(D10:D14)</f>
        <v>30338</v>
      </c>
      <c r="E9" s="173">
        <f aca="true" t="shared" si="0" ref="E9:J9">SUM(E10:E14)</f>
        <v>54590.2</v>
      </c>
      <c r="F9" s="173">
        <f>SUM(F10:F14)</f>
        <v>66378.40000000001</v>
      </c>
      <c r="G9" s="173">
        <f t="shared" si="0"/>
        <v>30951.9</v>
      </c>
      <c r="H9" s="173">
        <f t="shared" si="0"/>
        <v>7268.1</v>
      </c>
      <c r="I9" s="173">
        <f t="shared" si="0"/>
        <v>2942.88</v>
      </c>
      <c r="J9" s="173">
        <f t="shared" si="0"/>
        <v>25215.49</v>
      </c>
      <c r="M9" s="171"/>
      <c r="N9" s="171"/>
      <c r="O9" s="171"/>
      <c r="P9" s="171"/>
      <c r="Q9" s="171"/>
      <c r="R9" s="171"/>
    </row>
    <row r="10" spans="1:18" ht="24.75" thickBot="1">
      <c r="A10" s="174" t="s">
        <v>122</v>
      </c>
      <c r="B10" s="175" t="s">
        <v>295</v>
      </c>
      <c r="C10" s="173">
        <v>49896.6</v>
      </c>
      <c r="D10" s="173">
        <v>22526.5</v>
      </c>
      <c r="E10" s="173">
        <v>45053</v>
      </c>
      <c r="F10" s="173">
        <f>SUM(G10:J10)</f>
        <v>65364.3</v>
      </c>
      <c r="G10" s="173">
        <v>30447</v>
      </c>
      <c r="H10" s="173">
        <v>7265.3</v>
      </c>
      <c r="I10" s="173">
        <v>2440.75</v>
      </c>
      <c r="J10" s="173">
        <v>25211.25</v>
      </c>
      <c r="M10" s="171"/>
      <c r="N10" s="18"/>
      <c r="O10" s="18"/>
      <c r="P10" s="18"/>
      <c r="Q10" s="18"/>
      <c r="R10" s="18"/>
    </row>
    <row r="11" spans="1:10" ht="24" customHeight="1" thickBot="1">
      <c r="A11" s="174" t="s">
        <v>123</v>
      </c>
      <c r="B11" s="175" t="s">
        <v>296</v>
      </c>
      <c r="C11" s="173">
        <v>4140.2</v>
      </c>
      <c r="D11" s="173">
        <v>7648.3</v>
      </c>
      <c r="E11" s="173">
        <v>8200</v>
      </c>
      <c r="F11" s="173">
        <f>финплан!E32</f>
        <v>0</v>
      </c>
      <c r="G11" s="173">
        <f>финплан!F32</f>
        <v>0</v>
      </c>
      <c r="H11" s="173">
        <f>финплан!G32</f>
        <v>0</v>
      </c>
      <c r="I11" s="173">
        <f>финплан!H32</f>
        <v>0</v>
      </c>
      <c r="J11" s="173">
        <f>финплан!I32</f>
        <v>0</v>
      </c>
    </row>
    <row r="12" spans="1:10" ht="25.5" customHeight="1" thickBot="1">
      <c r="A12" s="174" t="s">
        <v>124</v>
      </c>
      <c r="B12" s="175" t="s">
        <v>183</v>
      </c>
      <c r="C12" s="173">
        <v>1200</v>
      </c>
      <c r="D12" s="173"/>
      <c r="E12" s="173">
        <v>1000</v>
      </c>
      <c r="F12" s="173">
        <v>1000</v>
      </c>
      <c r="G12" s="173">
        <v>500</v>
      </c>
      <c r="H12" s="173"/>
      <c r="I12" s="173">
        <v>500</v>
      </c>
      <c r="J12" s="173"/>
    </row>
    <row r="13" spans="1:10" ht="22.5" customHeight="1" thickBot="1">
      <c r="A13" s="174" t="s">
        <v>125</v>
      </c>
      <c r="B13" s="175" t="s">
        <v>297</v>
      </c>
      <c r="C13" s="173"/>
      <c r="D13" s="173"/>
      <c r="E13" s="173"/>
      <c r="F13" s="173"/>
      <c r="G13" s="173"/>
      <c r="H13" s="173"/>
      <c r="I13" s="173"/>
      <c r="J13" s="173"/>
    </row>
    <row r="14" spans="1:10" ht="37.5" customHeight="1" thickBot="1">
      <c r="A14" s="174" t="s">
        <v>126</v>
      </c>
      <c r="B14" s="175" t="s">
        <v>184</v>
      </c>
      <c r="C14" s="175">
        <v>337.2</v>
      </c>
      <c r="D14" s="175">
        <v>163.2</v>
      </c>
      <c r="E14" s="175">
        <v>337.2</v>
      </c>
      <c r="F14" s="175">
        <v>14.1</v>
      </c>
      <c r="G14" s="175">
        <v>4.9</v>
      </c>
      <c r="H14" s="175">
        <v>2.8</v>
      </c>
      <c r="I14" s="175">
        <v>2.13</v>
      </c>
      <c r="J14" s="175">
        <v>4.24</v>
      </c>
    </row>
    <row r="15" spans="1:10" ht="25.5" customHeight="1" thickBot="1">
      <c r="A15" s="172" t="s">
        <v>293</v>
      </c>
      <c r="B15" s="173" t="s">
        <v>185</v>
      </c>
      <c r="C15" s="173" t="s">
        <v>33</v>
      </c>
      <c r="D15" s="173" t="s">
        <v>33</v>
      </c>
      <c r="E15" s="173" t="s">
        <v>33</v>
      </c>
      <c r="F15" s="173" t="s">
        <v>33</v>
      </c>
      <c r="G15" s="173" t="s">
        <v>33</v>
      </c>
      <c r="H15" s="173" t="s">
        <v>33</v>
      </c>
      <c r="I15" s="173" t="s">
        <v>33</v>
      </c>
      <c r="J15" s="173" t="s">
        <v>33</v>
      </c>
    </row>
    <row r="16" spans="1:10" ht="24.75" thickBot="1">
      <c r="A16" s="174" t="s">
        <v>127</v>
      </c>
      <c r="B16" s="175" t="s">
        <v>186</v>
      </c>
      <c r="C16" s="175" t="s">
        <v>33</v>
      </c>
      <c r="D16" s="175" t="s">
        <v>33</v>
      </c>
      <c r="E16" s="175" t="s">
        <v>33</v>
      </c>
      <c r="F16" s="175" t="s">
        <v>33</v>
      </c>
      <c r="G16" s="175" t="s">
        <v>128</v>
      </c>
      <c r="H16" s="175" t="s">
        <v>33</v>
      </c>
      <c r="I16" s="175" t="s">
        <v>33</v>
      </c>
      <c r="J16" s="175" t="s">
        <v>33</v>
      </c>
    </row>
    <row r="17" spans="1:10" ht="24.75" thickBot="1">
      <c r="A17" s="174" t="s">
        <v>196</v>
      </c>
      <c r="B17" s="175" t="s">
        <v>187</v>
      </c>
      <c r="C17" s="175" t="s">
        <v>33</v>
      </c>
      <c r="D17" s="175" t="s">
        <v>33</v>
      </c>
      <c r="E17" s="175" t="s">
        <v>33</v>
      </c>
      <c r="F17" s="175" t="s">
        <v>33</v>
      </c>
      <c r="G17" s="175" t="s">
        <v>33</v>
      </c>
      <c r="H17" s="175" t="s">
        <v>33</v>
      </c>
      <c r="I17" s="175" t="s">
        <v>33</v>
      </c>
      <c r="J17" s="175" t="s">
        <v>33</v>
      </c>
    </row>
    <row r="18" spans="1:10" ht="27.75" customHeight="1" thickBot="1">
      <c r="A18" s="174" t="s">
        <v>129</v>
      </c>
      <c r="B18" s="175" t="s">
        <v>298</v>
      </c>
      <c r="C18" s="173" t="s">
        <v>33</v>
      </c>
      <c r="D18" s="173" t="s">
        <v>33</v>
      </c>
      <c r="E18" s="173" t="s">
        <v>33</v>
      </c>
      <c r="F18" s="173" t="s">
        <v>33</v>
      </c>
      <c r="G18" s="173" t="s">
        <v>33</v>
      </c>
      <c r="H18" s="173" t="s">
        <v>33</v>
      </c>
      <c r="I18" s="173" t="s">
        <v>33</v>
      </c>
      <c r="J18" s="173" t="s">
        <v>33</v>
      </c>
    </row>
    <row r="19" spans="1:10" ht="21.75" customHeight="1" thickBot="1">
      <c r="A19" s="174" t="s">
        <v>130</v>
      </c>
      <c r="B19" s="175" t="s">
        <v>188</v>
      </c>
      <c r="C19" s="175" t="s">
        <v>33</v>
      </c>
      <c r="D19" s="175" t="s">
        <v>33</v>
      </c>
      <c r="E19" s="175" t="s">
        <v>33</v>
      </c>
      <c r="F19" s="175" t="s">
        <v>33</v>
      </c>
      <c r="G19" s="175" t="s">
        <v>33</v>
      </c>
      <c r="H19" s="175" t="s">
        <v>33</v>
      </c>
      <c r="I19" s="175" t="s">
        <v>33</v>
      </c>
      <c r="J19" s="175" t="s">
        <v>33</v>
      </c>
    </row>
    <row r="20" spans="1:10" ht="26.25" customHeight="1" thickBot="1">
      <c r="A20" s="172" t="s">
        <v>131</v>
      </c>
      <c r="B20" s="173" t="s">
        <v>299</v>
      </c>
      <c r="C20" s="173" t="s">
        <v>33</v>
      </c>
      <c r="D20" s="173" t="s">
        <v>33</v>
      </c>
      <c r="E20" s="173" t="s">
        <v>33</v>
      </c>
      <c r="F20" s="173" t="s">
        <v>33</v>
      </c>
      <c r="G20" s="173" t="s">
        <v>33</v>
      </c>
      <c r="H20" s="173" t="s">
        <v>33</v>
      </c>
      <c r="I20" s="173" t="s">
        <v>33</v>
      </c>
      <c r="J20" s="173" t="s">
        <v>128</v>
      </c>
    </row>
    <row r="21" spans="1:10" ht="24.75" thickBot="1">
      <c r="A21" s="174" t="s">
        <v>132</v>
      </c>
      <c r="B21" s="175" t="s">
        <v>189</v>
      </c>
      <c r="C21" s="173" t="s">
        <v>33</v>
      </c>
      <c r="D21" s="173" t="s">
        <v>33</v>
      </c>
      <c r="E21" s="173" t="s">
        <v>33</v>
      </c>
      <c r="F21" s="173" t="s">
        <v>33</v>
      </c>
      <c r="G21" s="173" t="s">
        <v>33</v>
      </c>
      <c r="H21" s="173" t="s">
        <v>33</v>
      </c>
      <c r="I21" s="173" t="s">
        <v>33</v>
      </c>
      <c r="J21" s="173" t="s">
        <v>33</v>
      </c>
    </row>
    <row r="22" spans="1:10" ht="20.25" customHeight="1" thickBot="1">
      <c r="A22" s="174" t="s">
        <v>130</v>
      </c>
      <c r="B22" s="175" t="s">
        <v>190</v>
      </c>
      <c r="C22" s="173" t="s">
        <v>33</v>
      </c>
      <c r="D22" s="173" t="s">
        <v>33</v>
      </c>
      <c r="E22" s="173" t="s">
        <v>33</v>
      </c>
      <c r="F22" s="173" t="s">
        <v>33</v>
      </c>
      <c r="G22" s="173" t="s">
        <v>33</v>
      </c>
      <c r="H22" s="173" t="s">
        <v>33</v>
      </c>
      <c r="I22" s="173" t="s">
        <v>33</v>
      </c>
      <c r="J22" s="173" t="s">
        <v>33</v>
      </c>
    </row>
    <row r="23" spans="1:10" ht="24" customHeight="1">
      <c r="A23" s="461" t="s">
        <v>197</v>
      </c>
      <c r="B23" s="461" t="s">
        <v>191</v>
      </c>
      <c r="C23" s="461">
        <f>SUM(C25:C29)</f>
        <v>53342</v>
      </c>
      <c r="D23" s="461">
        <f aca="true" t="shared" si="1" ref="D23:J23">SUM(D25:D29)</f>
        <v>31821.9</v>
      </c>
      <c r="E23" s="461">
        <f>SUM(E25:E29)</f>
        <v>53742</v>
      </c>
      <c r="F23" s="461">
        <f>SUM(F25:F29)</f>
        <v>66633.8</v>
      </c>
      <c r="G23" s="461">
        <f t="shared" si="1"/>
        <v>23471.8</v>
      </c>
      <c r="H23" s="461">
        <f t="shared" si="1"/>
        <v>13126.800000000001</v>
      </c>
      <c r="I23" s="461">
        <f t="shared" si="1"/>
        <v>10345.1</v>
      </c>
      <c r="J23" s="461">
        <f t="shared" si="1"/>
        <v>19690.1</v>
      </c>
    </row>
    <row r="24" spans="1:10" ht="6.75" customHeight="1" thickBot="1">
      <c r="A24" s="462"/>
      <c r="B24" s="462"/>
      <c r="C24" s="462"/>
      <c r="D24" s="462"/>
      <c r="E24" s="462"/>
      <c r="F24" s="462"/>
      <c r="G24" s="462"/>
      <c r="H24" s="462"/>
      <c r="I24" s="462"/>
      <c r="J24" s="462"/>
    </row>
    <row r="25" spans="1:10" ht="24.75" thickBot="1">
      <c r="A25" s="174" t="s">
        <v>133</v>
      </c>
      <c r="B25" s="175" t="s">
        <v>192</v>
      </c>
      <c r="C25" s="175">
        <v>37386.4</v>
      </c>
      <c r="D25" s="175">
        <v>22465.7</v>
      </c>
      <c r="E25" s="175">
        <v>37386.4</v>
      </c>
      <c r="F25" s="175">
        <f>SUM(G25:J25)</f>
        <v>45931.4</v>
      </c>
      <c r="G25" s="175">
        <v>16076</v>
      </c>
      <c r="H25" s="175">
        <v>9186.3</v>
      </c>
      <c r="I25" s="175">
        <v>6889.7</v>
      </c>
      <c r="J25" s="175">
        <v>13779.4</v>
      </c>
    </row>
    <row r="26" spans="1:10" ht="22.5" customHeight="1" thickBot="1">
      <c r="A26" s="174" t="s">
        <v>134</v>
      </c>
      <c r="B26" s="175" t="s">
        <v>193</v>
      </c>
      <c r="C26" s="175">
        <v>14093.5</v>
      </c>
      <c r="D26" s="175">
        <v>6934.4</v>
      </c>
      <c r="E26" s="175">
        <v>14093.5</v>
      </c>
      <c r="F26" s="175">
        <f>SUM(G26:J26)</f>
        <v>10300.8</v>
      </c>
      <c r="G26" s="175">
        <v>3605.3</v>
      </c>
      <c r="H26" s="175">
        <v>2060.2</v>
      </c>
      <c r="I26" s="175">
        <v>1545.1</v>
      </c>
      <c r="J26" s="175">
        <v>3090.2</v>
      </c>
    </row>
    <row r="27" spans="1:10" ht="28.5" customHeight="1" thickBot="1">
      <c r="A27" s="174" t="s">
        <v>135</v>
      </c>
      <c r="B27" s="175" t="s">
        <v>300</v>
      </c>
      <c r="C27" s="175">
        <v>600</v>
      </c>
      <c r="D27" s="175">
        <v>1000</v>
      </c>
      <c r="E27" s="175">
        <v>1000</v>
      </c>
      <c r="F27" s="175">
        <f>SUM(G27:J27)</f>
        <v>1000</v>
      </c>
      <c r="G27" s="175">
        <v>500</v>
      </c>
      <c r="H27" s="175"/>
      <c r="I27" s="175">
        <v>500</v>
      </c>
      <c r="J27" s="175"/>
    </row>
    <row r="28" spans="1:10" ht="31.5" customHeight="1" thickBot="1">
      <c r="A28" s="174" t="s">
        <v>397</v>
      </c>
      <c r="B28" s="175" t="s">
        <v>301</v>
      </c>
      <c r="C28" s="175">
        <v>986.4</v>
      </c>
      <c r="D28" s="175">
        <v>1341.9</v>
      </c>
      <c r="E28" s="175">
        <v>986.4</v>
      </c>
      <c r="F28" s="175">
        <f>SUM(G28:J28)</f>
        <v>7800.4</v>
      </c>
      <c r="G28" s="175">
        <v>2730.1</v>
      </c>
      <c r="H28" s="175">
        <v>1560.1</v>
      </c>
      <c r="I28" s="175">
        <v>1170.1</v>
      </c>
      <c r="J28" s="175">
        <v>2340.1</v>
      </c>
    </row>
    <row r="29" spans="1:10" ht="28.5" customHeight="1" thickBot="1">
      <c r="A29" s="174" t="s">
        <v>136</v>
      </c>
      <c r="B29" s="175" t="s">
        <v>302</v>
      </c>
      <c r="C29" s="175">
        <v>275.7</v>
      </c>
      <c r="D29" s="175">
        <v>79.9</v>
      </c>
      <c r="E29" s="175">
        <v>275.7</v>
      </c>
      <c r="F29" s="175">
        <f>SUM(G29:J29)</f>
        <v>1601.1999999999998</v>
      </c>
      <c r="G29" s="175">
        <v>560.4</v>
      </c>
      <c r="H29" s="175">
        <v>320.2</v>
      </c>
      <c r="I29" s="175">
        <v>240.2</v>
      </c>
      <c r="J29" s="175">
        <v>480.4</v>
      </c>
    </row>
    <row r="30" spans="1:10" ht="24.75" customHeight="1" thickBot="1">
      <c r="A30" s="172" t="s">
        <v>137</v>
      </c>
      <c r="B30" s="173" t="s">
        <v>303</v>
      </c>
      <c r="C30" s="173">
        <f>SUM(C31:C35)</f>
        <v>0</v>
      </c>
      <c r="D30" s="173">
        <f aca="true" t="shared" si="2" ref="D30:J30">SUM(D31:D35)</f>
        <v>0</v>
      </c>
      <c r="E30" s="173">
        <f t="shared" si="2"/>
        <v>0</v>
      </c>
      <c r="F30" s="173">
        <f t="shared" si="2"/>
        <v>0</v>
      </c>
      <c r="G30" s="173">
        <f t="shared" si="2"/>
        <v>0</v>
      </c>
      <c r="H30" s="173">
        <f t="shared" si="2"/>
        <v>0</v>
      </c>
      <c r="I30" s="173">
        <f t="shared" si="2"/>
        <v>0</v>
      </c>
      <c r="J30" s="173">
        <f t="shared" si="2"/>
        <v>0</v>
      </c>
    </row>
    <row r="31" spans="1:10" ht="22.5" customHeight="1" thickBot="1">
      <c r="A31" s="174" t="s">
        <v>138</v>
      </c>
      <c r="B31" s="175" t="s">
        <v>304</v>
      </c>
      <c r="C31" s="173"/>
      <c r="D31" s="173"/>
      <c r="E31" s="173" t="s">
        <v>33</v>
      </c>
      <c r="F31" s="173" t="s">
        <v>33</v>
      </c>
      <c r="G31" s="173" t="s">
        <v>33</v>
      </c>
      <c r="H31" s="173" t="s">
        <v>33</v>
      </c>
      <c r="I31" s="173" t="s">
        <v>33</v>
      </c>
      <c r="J31" s="173" t="s">
        <v>33</v>
      </c>
    </row>
    <row r="32" spans="1:10" ht="20.25" customHeight="1" thickBot="1">
      <c r="A32" s="174" t="s">
        <v>139</v>
      </c>
      <c r="B32" s="175" t="s">
        <v>305</v>
      </c>
      <c r="C32" s="173" t="s">
        <v>33</v>
      </c>
      <c r="D32" s="173" t="s">
        <v>33</v>
      </c>
      <c r="E32" s="173" t="s">
        <v>33</v>
      </c>
      <c r="F32" s="173" t="s">
        <v>33</v>
      </c>
      <c r="G32" s="173" t="s">
        <v>33</v>
      </c>
      <c r="H32" s="173" t="s">
        <v>33</v>
      </c>
      <c r="I32" s="173" t="s">
        <v>33</v>
      </c>
      <c r="J32" s="173" t="s">
        <v>33</v>
      </c>
    </row>
    <row r="33" spans="1:10" ht="21.75" customHeight="1" thickBot="1">
      <c r="A33" s="174" t="s">
        <v>140</v>
      </c>
      <c r="B33" s="175" t="s">
        <v>306</v>
      </c>
      <c r="C33" s="173" t="s">
        <v>33</v>
      </c>
      <c r="D33" s="173" t="s">
        <v>33</v>
      </c>
      <c r="E33" s="173" t="s">
        <v>33</v>
      </c>
      <c r="F33" s="173" t="s">
        <v>33</v>
      </c>
      <c r="G33" s="173" t="s">
        <v>33</v>
      </c>
      <c r="H33" s="173" t="s">
        <v>33</v>
      </c>
      <c r="I33" s="173" t="s">
        <v>33</v>
      </c>
      <c r="J33" s="173" t="s">
        <v>33</v>
      </c>
    </row>
    <row r="34" spans="1:10" ht="20.25" customHeight="1" thickBot="1">
      <c r="A34" s="174" t="s">
        <v>141</v>
      </c>
      <c r="B34" s="175" t="s">
        <v>307</v>
      </c>
      <c r="C34" s="173" t="s">
        <v>33</v>
      </c>
      <c r="D34" s="173" t="s">
        <v>37</v>
      </c>
      <c r="E34" s="173" t="s">
        <v>37</v>
      </c>
      <c r="F34" s="173" t="s">
        <v>33</v>
      </c>
      <c r="G34" s="173" t="s">
        <v>33</v>
      </c>
      <c r="H34" s="173" t="s">
        <v>33</v>
      </c>
      <c r="I34" s="173" t="s">
        <v>33</v>
      </c>
      <c r="J34" s="173" t="s">
        <v>33</v>
      </c>
    </row>
    <row r="35" spans="1:10" ht="21" customHeight="1" thickBot="1">
      <c r="A35" s="174" t="s">
        <v>84</v>
      </c>
      <c r="B35" s="175" t="s">
        <v>308</v>
      </c>
      <c r="C35" s="173" t="s">
        <v>33</v>
      </c>
      <c r="D35" s="173" t="s">
        <v>33</v>
      </c>
      <c r="E35" s="173" t="s">
        <v>33</v>
      </c>
      <c r="F35" s="173" t="s">
        <v>33</v>
      </c>
      <c r="G35" s="173" t="s">
        <v>33</v>
      </c>
      <c r="H35" s="173" t="s">
        <v>33</v>
      </c>
      <c r="I35" s="173" t="s">
        <v>33</v>
      </c>
      <c r="J35" s="173" t="s">
        <v>33</v>
      </c>
    </row>
    <row r="36" spans="1:10" ht="25.5" customHeight="1" thickBot="1">
      <c r="A36" s="172" t="s">
        <v>198</v>
      </c>
      <c r="B36" s="173" t="s">
        <v>309</v>
      </c>
      <c r="C36" s="173" t="s">
        <v>33</v>
      </c>
      <c r="D36" s="173" t="s">
        <v>33</v>
      </c>
      <c r="E36" s="173" t="s">
        <v>33</v>
      </c>
      <c r="F36" s="173" t="s">
        <v>33</v>
      </c>
      <c r="G36" s="173" t="s">
        <v>33</v>
      </c>
      <c r="H36" s="173" t="s">
        <v>33</v>
      </c>
      <c r="I36" s="173" t="s">
        <v>33</v>
      </c>
      <c r="J36" s="173" t="s">
        <v>33</v>
      </c>
    </row>
    <row r="37" spans="1:10" ht="22.5" customHeight="1" thickBot="1">
      <c r="A37" s="174" t="s">
        <v>142</v>
      </c>
      <c r="B37" s="175" t="s">
        <v>310</v>
      </c>
      <c r="C37" s="173" t="s">
        <v>33</v>
      </c>
      <c r="D37" s="173" t="s">
        <v>33</v>
      </c>
      <c r="E37" s="173" t="s">
        <v>33</v>
      </c>
      <c r="F37" s="173" t="s">
        <v>33</v>
      </c>
      <c r="G37" s="173" t="s">
        <v>33</v>
      </c>
      <c r="H37" s="173" t="s">
        <v>33</v>
      </c>
      <c r="I37" s="173" t="s">
        <v>33</v>
      </c>
      <c r="J37" s="173" t="s">
        <v>33</v>
      </c>
    </row>
    <row r="38" spans="1:10" ht="24.75" thickBot="1">
      <c r="A38" s="174" t="s">
        <v>143</v>
      </c>
      <c r="B38" s="175" t="s">
        <v>311</v>
      </c>
      <c r="C38" s="173" t="s">
        <v>33</v>
      </c>
      <c r="D38" s="173" t="s">
        <v>33</v>
      </c>
      <c r="E38" s="173" t="s">
        <v>33</v>
      </c>
      <c r="F38" s="173" t="s">
        <v>33</v>
      </c>
      <c r="G38" s="173" t="s">
        <v>33</v>
      </c>
      <c r="H38" s="173" t="s">
        <v>33</v>
      </c>
      <c r="I38" s="173" t="s">
        <v>33</v>
      </c>
      <c r="J38" s="173" t="s">
        <v>33</v>
      </c>
    </row>
    <row r="39" spans="1:10" ht="13.5" thickBot="1">
      <c r="A39" s="172" t="s">
        <v>144</v>
      </c>
      <c r="B39" s="458"/>
      <c r="C39" s="459"/>
      <c r="D39" s="459"/>
      <c r="E39" s="459"/>
      <c r="F39" s="459"/>
      <c r="G39" s="459"/>
      <c r="H39" s="459"/>
      <c r="I39" s="460"/>
      <c r="J39" s="173"/>
    </row>
    <row r="40" spans="1:10" ht="20.25" customHeight="1" thickBot="1">
      <c r="A40" s="172" t="s">
        <v>145</v>
      </c>
      <c r="B40" s="173" t="s">
        <v>312</v>
      </c>
      <c r="C40" s="173">
        <v>1053.7</v>
      </c>
      <c r="D40" s="173">
        <f>C41</f>
        <v>3285.69999999999</v>
      </c>
      <c r="E40" s="173">
        <f>D40</f>
        <v>3285.69999999999</v>
      </c>
      <c r="F40" s="173">
        <f>E41</f>
        <v>4133.899999999987</v>
      </c>
      <c r="G40" s="173">
        <f>F40</f>
        <v>4133.899999999987</v>
      </c>
      <c r="H40" s="173">
        <f>G41</f>
        <v>11614</v>
      </c>
      <c r="I40" s="173">
        <f>H41</f>
        <v>5755.3</v>
      </c>
      <c r="J40" s="173">
        <f>I41</f>
        <v>-1646.84</v>
      </c>
    </row>
    <row r="41" spans="1:10" ht="25.5" customHeight="1" thickBot="1">
      <c r="A41" s="172" t="s">
        <v>146</v>
      </c>
      <c r="B41" s="173" t="s">
        <v>194</v>
      </c>
      <c r="C41" s="173">
        <f aca="true" t="shared" si="3" ref="C41:J41">C40+C9-C23-C30</f>
        <v>3285.69999999999</v>
      </c>
      <c r="D41" s="173">
        <f t="shared" si="3"/>
        <v>1801.7999999999884</v>
      </c>
      <c r="E41" s="173">
        <f t="shared" si="3"/>
        <v>4133.899999999987</v>
      </c>
      <c r="F41" s="173">
        <f t="shared" si="3"/>
        <v>3878.4999999999854</v>
      </c>
      <c r="G41" s="173">
        <v>11614</v>
      </c>
      <c r="H41" s="173">
        <v>5755.3</v>
      </c>
      <c r="I41" s="173">
        <v>-1646.84</v>
      </c>
      <c r="J41" s="173">
        <v>3878.54</v>
      </c>
    </row>
    <row r="42" spans="1:10" ht="13.5" thickBot="1">
      <c r="A42" s="176" t="s">
        <v>147</v>
      </c>
      <c r="B42" s="177" t="s">
        <v>313</v>
      </c>
      <c r="C42" s="178">
        <f>C41-C40</f>
        <v>2231.99999999999</v>
      </c>
      <c r="D42" s="178">
        <f aca="true" t="shared" si="4" ref="D42:J42">D41-D40</f>
        <v>-1483.9000000000015</v>
      </c>
      <c r="E42" s="178">
        <f t="shared" si="4"/>
        <v>848.1999999999971</v>
      </c>
      <c r="F42" s="178">
        <f t="shared" si="4"/>
        <v>-255.40000000000146</v>
      </c>
      <c r="G42" s="178">
        <f t="shared" si="4"/>
        <v>7480.100000000013</v>
      </c>
      <c r="H42" s="178">
        <f t="shared" si="4"/>
        <v>-5858.7</v>
      </c>
      <c r="I42" s="178">
        <f t="shared" si="4"/>
        <v>-7402.14</v>
      </c>
      <c r="J42" s="178">
        <f t="shared" si="4"/>
        <v>5525.38</v>
      </c>
    </row>
    <row r="44" spans="1:8" ht="12.75">
      <c r="A44" s="179" t="s">
        <v>290</v>
      </c>
      <c r="B44" s="180"/>
      <c r="C44" s="180"/>
      <c r="D44" s="180"/>
      <c r="E44" s="180"/>
      <c r="F44" s="180"/>
      <c r="G44" s="180"/>
      <c r="H44" s="180"/>
    </row>
    <row r="45" spans="1:8" ht="12.75">
      <c r="A45" s="181" t="s">
        <v>289</v>
      </c>
      <c r="B45" s="180"/>
      <c r="C45" s="180"/>
      <c r="D45" s="180"/>
      <c r="E45" s="180"/>
      <c r="F45" s="180"/>
      <c r="G45" s="180"/>
      <c r="H45" s="180"/>
    </row>
    <row r="46" spans="1:8" ht="12.75">
      <c r="A46" s="179" t="s">
        <v>111</v>
      </c>
      <c r="B46" s="180"/>
      <c r="C46" s="180"/>
      <c r="D46" s="180"/>
      <c r="E46" s="180"/>
      <c r="F46" s="180"/>
      <c r="G46" s="180"/>
      <c r="H46" s="180"/>
    </row>
    <row r="47" spans="1:8" ht="12.75">
      <c r="A47" s="180"/>
      <c r="B47" s="180"/>
      <c r="C47" s="180"/>
      <c r="D47" s="180"/>
      <c r="E47" s="180"/>
      <c r="F47" s="180"/>
      <c r="G47" s="180"/>
      <c r="H47" s="180"/>
    </row>
  </sheetData>
  <sheetProtection/>
  <mergeCells count="20">
    <mergeCell ref="J23:J24"/>
    <mergeCell ref="B3:B7"/>
    <mergeCell ref="D3:D7"/>
    <mergeCell ref="F3:F7"/>
    <mergeCell ref="C3:C7"/>
    <mergeCell ref="B8:J8"/>
    <mergeCell ref="F23:F24"/>
    <mergeCell ref="G23:G24"/>
    <mergeCell ref="H23:H24"/>
    <mergeCell ref="I23:I24"/>
    <mergeCell ref="A2:J2"/>
    <mergeCell ref="A3:A7"/>
    <mergeCell ref="E3:E7"/>
    <mergeCell ref="G3:J4"/>
    <mergeCell ref="B39:I39"/>
    <mergeCell ref="A23:A24"/>
    <mergeCell ref="B23:B24"/>
    <mergeCell ref="C23:C24"/>
    <mergeCell ref="D23:D24"/>
    <mergeCell ref="E23:E24"/>
  </mergeCells>
  <printOptions/>
  <pageMargins left="0.3937007874015748" right="0.1968503937007874" top="0.1968503937007874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81">
      <selection activeCell="L88" sqref="L88"/>
    </sheetView>
  </sheetViews>
  <sheetFormatPr defaultColWidth="9.00390625" defaultRowHeight="12.75"/>
  <cols>
    <col min="1" max="1" width="10.75390625" style="218" customWidth="1"/>
    <col min="2" max="2" width="23.125" style="218" customWidth="1"/>
    <col min="3" max="3" width="7.25390625" style="218" customWidth="1"/>
    <col min="4" max="4" width="9.125" style="218" customWidth="1"/>
    <col min="5" max="5" width="10.00390625" style="218" customWidth="1"/>
    <col min="6" max="6" width="8.75390625" style="218" customWidth="1"/>
    <col min="7" max="7" width="9.125" style="218" customWidth="1"/>
    <col min="8" max="8" width="5.125" style="218" customWidth="1"/>
    <col min="9" max="9" width="14.25390625" style="218" customWidth="1"/>
    <col min="10" max="10" width="13.125" style="218" customWidth="1"/>
    <col min="11" max="11" width="3.875" style="1" customWidth="1"/>
    <col min="12" max="13" width="8.00390625" style="1" customWidth="1"/>
    <col min="14" max="14" width="7.75390625" style="1" customWidth="1"/>
    <col min="15" max="15" width="9.125" style="1" customWidth="1"/>
    <col min="16" max="16" width="12.375" style="1" customWidth="1"/>
    <col min="17" max="16384" width="9.125" style="1" customWidth="1"/>
  </cols>
  <sheetData>
    <row r="1" ht="12.75">
      <c r="J1" s="219"/>
    </row>
    <row r="2" ht="12.75">
      <c r="J2" s="219" t="s">
        <v>148</v>
      </c>
    </row>
    <row r="3" spans="1:10" ht="12.75">
      <c r="A3" s="488" t="s">
        <v>149</v>
      </c>
      <c r="B3" s="488"/>
      <c r="C3" s="488"/>
      <c r="D3" s="488"/>
      <c r="E3" s="488"/>
      <c r="F3" s="488"/>
      <c r="G3" s="488"/>
      <c r="H3" s="488"/>
      <c r="I3" s="488"/>
      <c r="J3" s="488"/>
    </row>
    <row r="4" spans="1:10" ht="12.75">
      <c r="A4" s="488" t="s">
        <v>469</v>
      </c>
      <c r="B4" s="488"/>
      <c r="C4" s="488"/>
      <c r="D4" s="488"/>
      <c r="E4" s="488"/>
      <c r="F4" s="488"/>
      <c r="G4" s="488"/>
      <c r="H4" s="488"/>
      <c r="I4" s="488"/>
      <c r="J4" s="488"/>
    </row>
    <row r="5" spans="1:10" ht="12.75">
      <c r="A5" s="489" t="s">
        <v>150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0" ht="13.5" thickBot="1">
      <c r="A6" s="490" t="s">
        <v>151</v>
      </c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3.5" customHeight="1" thickBot="1">
      <c r="A7" s="567" t="s">
        <v>152</v>
      </c>
      <c r="B7" s="568"/>
      <c r="C7" s="568"/>
      <c r="D7" s="568"/>
      <c r="E7" s="568"/>
      <c r="F7" s="568"/>
      <c r="G7" s="568"/>
      <c r="H7" s="568"/>
      <c r="I7" s="568"/>
      <c r="J7" s="569"/>
    </row>
    <row r="8" spans="1:10" ht="12.75">
      <c r="A8" s="520" t="s">
        <v>153</v>
      </c>
      <c r="B8" s="520"/>
      <c r="C8" s="520"/>
      <c r="D8" s="520"/>
      <c r="E8" s="520"/>
      <c r="F8" s="520"/>
      <c r="G8" s="220"/>
      <c r="H8" s="220"/>
      <c r="I8" s="220"/>
      <c r="J8" s="220"/>
    </row>
    <row r="9" spans="1:17" ht="12.75">
      <c r="A9" s="571" t="s">
        <v>398</v>
      </c>
      <c r="B9" s="571"/>
      <c r="C9" s="297">
        <f>финплан!E143</f>
        <v>10300.8</v>
      </c>
      <c r="D9" s="297" t="s">
        <v>261</v>
      </c>
      <c r="E9" s="297"/>
      <c r="F9" s="297"/>
      <c r="G9" s="220"/>
      <c r="H9" s="220"/>
      <c r="I9" s="220"/>
      <c r="J9" s="220"/>
      <c r="P9" s="1" t="s">
        <v>476</v>
      </c>
      <c r="Q9" s="349">
        <v>213</v>
      </c>
    </row>
    <row r="10" spans="1:17" ht="12.75">
      <c r="A10" s="571" t="s">
        <v>399</v>
      </c>
      <c r="B10" s="571"/>
      <c r="C10" s="297">
        <f>C9/12/Q9*1000</f>
        <v>4030.0469483568077</v>
      </c>
      <c r="D10" s="297" t="s">
        <v>450</v>
      </c>
      <c r="E10" s="297"/>
      <c r="F10" s="297"/>
      <c r="G10" s="220"/>
      <c r="H10" s="220"/>
      <c r="I10" s="220"/>
      <c r="J10" s="220"/>
      <c r="Q10" s="1" t="s">
        <v>61</v>
      </c>
    </row>
    <row r="11" spans="1:10" ht="35.25" customHeight="1" thickBot="1">
      <c r="A11" s="570" t="s">
        <v>477</v>
      </c>
      <c r="B11" s="570"/>
      <c r="C11" s="570"/>
      <c r="D11" s="570"/>
      <c r="E11" s="570"/>
      <c r="F11" s="570"/>
      <c r="G11" s="570"/>
      <c r="H11" s="570"/>
      <c r="I11" s="570"/>
      <c r="J11" s="570"/>
    </row>
    <row r="12" spans="1:10" ht="18" customHeight="1" thickBot="1">
      <c r="A12" s="526" t="s">
        <v>174</v>
      </c>
      <c r="B12" s="527"/>
      <c r="C12" s="527"/>
      <c r="D12" s="527"/>
      <c r="E12" s="527"/>
      <c r="F12" s="527"/>
      <c r="G12" s="527"/>
      <c r="H12" s="527"/>
      <c r="I12" s="527"/>
      <c r="J12" s="528"/>
    </row>
    <row r="13" spans="1:10" ht="15.75" customHeight="1">
      <c r="A13" s="486" t="s">
        <v>154</v>
      </c>
      <c r="B13" s="487"/>
      <c r="C13" s="487"/>
      <c r="D13" s="487"/>
      <c r="E13" s="487"/>
      <c r="F13" s="487" t="s">
        <v>155</v>
      </c>
      <c r="G13" s="487"/>
      <c r="H13" s="487"/>
      <c r="I13" s="487"/>
      <c r="J13" s="493"/>
    </row>
    <row r="14" spans="1:10" ht="16.5" customHeight="1" thickBot="1">
      <c r="A14" s="529" t="s">
        <v>175</v>
      </c>
      <c r="B14" s="480"/>
      <c r="C14" s="480"/>
      <c r="D14" s="480"/>
      <c r="E14" s="480"/>
      <c r="F14" s="480" t="s">
        <v>400</v>
      </c>
      <c r="G14" s="480"/>
      <c r="H14" s="480"/>
      <c r="I14" s="480"/>
      <c r="J14" s="517"/>
    </row>
    <row r="15" spans="1:22" ht="18" customHeight="1" thickBot="1">
      <c r="A15" s="526" t="s">
        <v>401</v>
      </c>
      <c r="B15" s="527"/>
      <c r="C15" s="527"/>
      <c r="D15" s="527"/>
      <c r="E15" s="527"/>
      <c r="F15" s="527"/>
      <c r="G15" s="527"/>
      <c r="H15" s="527"/>
      <c r="I15" s="527"/>
      <c r="J15" s="528"/>
      <c r="T15" s="212"/>
      <c r="U15" s="212"/>
      <c r="V15" s="212"/>
    </row>
    <row r="16" spans="1:22" ht="25.5" customHeight="1">
      <c r="A16" s="524" t="s">
        <v>176</v>
      </c>
      <c r="B16" s="525"/>
      <c r="C16" s="521" t="s">
        <v>202</v>
      </c>
      <c r="D16" s="522"/>
      <c r="E16" s="522"/>
      <c r="F16" s="523"/>
      <c r="G16" s="530" t="s">
        <v>200</v>
      </c>
      <c r="H16" s="530"/>
      <c r="I16" s="530" t="s">
        <v>178</v>
      </c>
      <c r="J16" s="534"/>
      <c r="T16" s="344"/>
      <c r="U16" s="344"/>
      <c r="V16" s="344"/>
    </row>
    <row r="17" spans="1:22" ht="46.5" customHeight="1" thickBot="1">
      <c r="A17" s="479"/>
      <c r="B17" s="477"/>
      <c r="C17" s="477" t="s">
        <v>156</v>
      </c>
      <c r="D17" s="477"/>
      <c r="E17" s="477" t="s">
        <v>157</v>
      </c>
      <c r="F17" s="477"/>
      <c r="G17" s="531"/>
      <c r="H17" s="531"/>
      <c r="I17" s="531"/>
      <c r="J17" s="535"/>
      <c r="T17" s="212"/>
      <c r="U17" s="212"/>
      <c r="V17" s="212"/>
    </row>
    <row r="18" spans="1:10" ht="23.25" customHeight="1">
      <c r="A18" s="532" t="s">
        <v>443</v>
      </c>
      <c r="B18" s="533"/>
      <c r="C18" s="583">
        <v>1</v>
      </c>
      <c r="D18" s="583"/>
      <c r="E18" s="583">
        <v>1</v>
      </c>
      <c r="F18" s="583"/>
      <c r="G18" s="487">
        <f>финплан!C29</f>
        <v>39615.1</v>
      </c>
      <c r="H18" s="487"/>
      <c r="I18" s="487">
        <f>финплан!E29</f>
        <v>77974.20000000001</v>
      </c>
      <c r="J18" s="487"/>
    </row>
    <row r="19" spans="1:10" ht="18" customHeight="1" thickBot="1">
      <c r="A19" s="479" t="s">
        <v>24</v>
      </c>
      <c r="B19" s="477"/>
      <c r="C19" s="477" t="s">
        <v>177</v>
      </c>
      <c r="D19" s="477"/>
      <c r="E19" s="477" t="s">
        <v>177</v>
      </c>
      <c r="F19" s="477"/>
      <c r="G19" s="477"/>
      <c r="H19" s="477"/>
      <c r="I19" s="477"/>
      <c r="J19" s="478"/>
    </row>
    <row r="20" spans="1:10" ht="16.5" customHeight="1" thickBot="1">
      <c r="A20" s="536" t="s">
        <v>471</v>
      </c>
      <c r="B20" s="537"/>
      <c r="C20" s="537"/>
      <c r="D20" s="537"/>
      <c r="E20" s="537"/>
      <c r="F20" s="537"/>
      <c r="G20" s="537"/>
      <c r="H20" s="537"/>
      <c r="I20" s="537"/>
      <c r="J20" s="538"/>
    </row>
    <row r="21" spans="1:10" ht="36" customHeight="1">
      <c r="A21" s="224" t="s">
        <v>158</v>
      </c>
      <c r="B21" s="530" t="s">
        <v>179</v>
      </c>
      <c r="C21" s="530"/>
      <c r="D21" s="530" t="s">
        <v>180</v>
      </c>
      <c r="E21" s="530"/>
      <c r="F21" s="221" t="s">
        <v>181</v>
      </c>
      <c r="G21" s="530" t="s">
        <v>199</v>
      </c>
      <c r="H21" s="530"/>
      <c r="I21" s="221" t="s">
        <v>201</v>
      </c>
      <c r="J21" s="225" t="s">
        <v>159</v>
      </c>
    </row>
    <row r="22" spans="1:10" ht="12.75">
      <c r="A22" s="345"/>
      <c r="B22" s="508"/>
      <c r="C22" s="509"/>
      <c r="D22" s="472"/>
      <c r="E22" s="472"/>
      <c r="F22" s="226"/>
      <c r="G22" s="508"/>
      <c r="H22" s="509"/>
      <c r="I22" s="226"/>
      <c r="J22" s="346"/>
    </row>
    <row r="23" spans="1:10" ht="18" customHeight="1" thickBot="1">
      <c r="A23" s="228" t="s">
        <v>169</v>
      </c>
      <c r="B23" s="477" t="s">
        <v>26</v>
      </c>
      <c r="C23" s="477"/>
      <c r="D23" s="477"/>
      <c r="E23" s="477"/>
      <c r="F23" s="222" t="s">
        <v>26</v>
      </c>
      <c r="G23" s="477" t="s">
        <v>26</v>
      </c>
      <c r="H23" s="477"/>
      <c r="I23" s="222"/>
      <c r="J23" s="223"/>
    </row>
    <row r="24" spans="1:10" ht="17.25" customHeight="1" thickBot="1">
      <c r="A24" s="572" t="s">
        <v>458</v>
      </c>
      <c r="B24" s="573"/>
      <c r="C24" s="573"/>
      <c r="D24" s="573"/>
      <c r="E24" s="573"/>
      <c r="F24" s="573"/>
      <c r="G24" s="573"/>
      <c r="H24" s="573"/>
      <c r="I24" s="573"/>
      <c r="J24" s="574"/>
    </row>
    <row r="25" spans="1:10" ht="90" customHeight="1" thickBot="1">
      <c r="A25" s="575" t="s">
        <v>403</v>
      </c>
      <c r="B25" s="576"/>
      <c r="C25" s="577" t="s">
        <v>472</v>
      </c>
      <c r="D25" s="578"/>
      <c r="E25" s="579"/>
      <c r="F25" s="575" t="s">
        <v>404</v>
      </c>
      <c r="G25" s="576"/>
      <c r="H25" s="577" t="s">
        <v>405</v>
      </c>
      <c r="I25" s="579"/>
      <c r="J25" s="301" t="s">
        <v>473</v>
      </c>
    </row>
    <row r="26" spans="1:10" ht="17.25" customHeight="1">
      <c r="A26" s="486" t="s">
        <v>452</v>
      </c>
      <c r="B26" s="493"/>
      <c r="C26" s="539"/>
      <c r="D26" s="487"/>
      <c r="E26" s="540"/>
      <c r="F26" s="486"/>
      <c r="G26" s="493"/>
      <c r="H26" s="539"/>
      <c r="I26" s="540"/>
      <c r="J26" s="300"/>
    </row>
    <row r="27" spans="1:10" ht="17.25" customHeight="1">
      <c r="A27" s="469" t="s">
        <v>453</v>
      </c>
      <c r="B27" s="470"/>
      <c r="C27" s="471"/>
      <c r="D27" s="472"/>
      <c r="E27" s="473"/>
      <c r="F27" s="469"/>
      <c r="G27" s="470"/>
      <c r="H27" s="471"/>
      <c r="I27" s="473"/>
      <c r="J27" s="298"/>
    </row>
    <row r="28" spans="1:10" ht="17.25" customHeight="1">
      <c r="A28" s="469" t="s">
        <v>454</v>
      </c>
      <c r="B28" s="470"/>
      <c r="C28" s="471"/>
      <c r="D28" s="472"/>
      <c r="E28" s="473"/>
      <c r="F28" s="469"/>
      <c r="G28" s="470"/>
      <c r="H28" s="471"/>
      <c r="I28" s="473"/>
      <c r="J28" s="298"/>
    </row>
    <row r="29" spans="1:10" ht="17.25" customHeight="1">
      <c r="A29" s="486" t="s">
        <v>455</v>
      </c>
      <c r="B29" s="493"/>
      <c r="C29" s="471">
        <v>1000</v>
      </c>
      <c r="D29" s="472"/>
      <c r="E29" s="473"/>
      <c r="F29" s="469">
        <v>1000</v>
      </c>
      <c r="G29" s="470"/>
      <c r="H29" s="471">
        <v>1000</v>
      </c>
      <c r="I29" s="473"/>
      <c r="J29" s="347"/>
    </row>
    <row r="30" spans="1:10" ht="17.25" customHeight="1">
      <c r="A30" s="469" t="s">
        <v>9</v>
      </c>
      <c r="B30" s="470"/>
      <c r="C30" s="471"/>
      <c r="D30" s="472"/>
      <c r="E30" s="473"/>
      <c r="F30" s="469"/>
      <c r="G30" s="470"/>
      <c r="H30" s="471"/>
      <c r="I30" s="473"/>
      <c r="J30" s="347"/>
    </row>
    <row r="31" spans="1:10" ht="19.5" customHeight="1">
      <c r="A31" s="584" t="s">
        <v>459</v>
      </c>
      <c r="B31" s="585"/>
      <c r="C31" s="471">
        <v>1000</v>
      </c>
      <c r="D31" s="472"/>
      <c r="E31" s="473"/>
      <c r="F31" s="469">
        <v>1000</v>
      </c>
      <c r="G31" s="470"/>
      <c r="H31" s="471">
        <v>1000</v>
      </c>
      <c r="I31" s="473"/>
      <c r="J31" s="347"/>
    </row>
    <row r="32" spans="1:10" ht="17.25" customHeight="1">
      <c r="A32" s="486" t="s">
        <v>456</v>
      </c>
      <c r="B32" s="493"/>
      <c r="C32" s="471"/>
      <c r="D32" s="472"/>
      <c r="E32" s="473"/>
      <c r="F32" s="469"/>
      <c r="G32" s="470"/>
      <c r="H32" s="471"/>
      <c r="I32" s="473"/>
      <c r="J32" s="347"/>
    </row>
    <row r="33" spans="1:10" ht="17.25" customHeight="1">
      <c r="A33" s="469" t="s">
        <v>453</v>
      </c>
      <c r="B33" s="470"/>
      <c r="C33" s="471"/>
      <c r="D33" s="472"/>
      <c r="E33" s="473"/>
      <c r="F33" s="469"/>
      <c r="G33" s="470"/>
      <c r="H33" s="471"/>
      <c r="I33" s="473"/>
      <c r="J33" s="347"/>
    </row>
    <row r="34" spans="1:10" ht="17.25" customHeight="1">
      <c r="A34" s="469" t="s">
        <v>454</v>
      </c>
      <c r="B34" s="470"/>
      <c r="C34" s="471"/>
      <c r="D34" s="472"/>
      <c r="E34" s="473"/>
      <c r="F34" s="469"/>
      <c r="G34" s="470"/>
      <c r="H34" s="471"/>
      <c r="I34" s="473"/>
      <c r="J34" s="347"/>
    </row>
    <row r="35" spans="1:10" ht="17.25" customHeight="1" thickBot="1">
      <c r="A35" s="479" t="s">
        <v>457</v>
      </c>
      <c r="B35" s="478"/>
      <c r="C35" s="588">
        <v>1000</v>
      </c>
      <c r="D35" s="477"/>
      <c r="E35" s="589"/>
      <c r="F35" s="479">
        <v>1000</v>
      </c>
      <c r="G35" s="478"/>
      <c r="H35" s="588">
        <v>1000</v>
      </c>
      <c r="I35" s="589"/>
      <c r="J35" s="299"/>
    </row>
    <row r="36" spans="1:10" ht="17.25" customHeight="1" thickBot="1">
      <c r="A36" s="536" t="s">
        <v>402</v>
      </c>
      <c r="B36" s="537"/>
      <c r="C36" s="537"/>
      <c r="D36" s="537"/>
      <c r="E36" s="537"/>
      <c r="F36" s="537"/>
      <c r="G36" s="537"/>
      <c r="H36" s="537"/>
      <c r="I36" s="537"/>
      <c r="J36" s="538"/>
    </row>
    <row r="37" spans="1:10" ht="45.75" customHeight="1" thickBot="1">
      <c r="A37" s="586"/>
      <c r="B37" s="587"/>
      <c r="C37" s="231" t="s">
        <v>85</v>
      </c>
      <c r="D37" s="231" t="s">
        <v>470</v>
      </c>
      <c r="E37" s="231" t="s">
        <v>160</v>
      </c>
      <c r="F37" s="231" t="s">
        <v>87</v>
      </c>
      <c r="G37" s="510" t="s">
        <v>182</v>
      </c>
      <c r="H37" s="510"/>
      <c r="I37" s="510"/>
      <c r="J37" s="511"/>
    </row>
    <row r="38" spans="1:10" ht="17.25" customHeight="1">
      <c r="A38" s="592" t="s">
        <v>203</v>
      </c>
      <c r="B38" s="593"/>
      <c r="C38" s="302" t="s">
        <v>297</v>
      </c>
      <c r="D38" s="232"/>
      <c r="E38" s="232"/>
      <c r="F38" s="232"/>
      <c r="G38" s="494"/>
      <c r="H38" s="494"/>
      <c r="I38" s="494"/>
      <c r="J38" s="547"/>
    </row>
    <row r="39" spans="1:10" ht="17.25" customHeight="1">
      <c r="A39" s="495" t="s">
        <v>451</v>
      </c>
      <c r="B39" s="496"/>
      <c r="C39" s="303" t="s">
        <v>185</v>
      </c>
      <c r="D39" s="226">
        <f>финплан!C30</f>
        <v>3392</v>
      </c>
      <c r="E39" s="226">
        <f>финплан!D30</f>
        <v>3392</v>
      </c>
      <c r="F39" s="226">
        <f>финплан!E30</f>
        <v>3731.2</v>
      </c>
      <c r="G39" s="491"/>
      <c r="H39" s="491"/>
      <c r="I39" s="491"/>
      <c r="J39" s="492"/>
    </row>
    <row r="40" spans="1:10" ht="17.25" customHeight="1">
      <c r="A40" s="495" t="s">
        <v>204</v>
      </c>
      <c r="B40" s="496"/>
      <c r="C40" s="303" t="s">
        <v>186</v>
      </c>
      <c r="D40" s="226"/>
      <c r="E40" s="226"/>
      <c r="F40" s="226"/>
      <c r="G40" s="491"/>
      <c r="H40" s="491"/>
      <c r="I40" s="491"/>
      <c r="J40" s="492"/>
    </row>
    <row r="41" spans="1:10" ht="17.25" customHeight="1">
      <c r="A41" s="495" t="s">
        <v>205</v>
      </c>
      <c r="B41" s="496"/>
      <c r="C41" s="303" t="s">
        <v>187</v>
      </c>
      <c r="D41" s="226">
        <f>финплан!C32</f>
        <v>4865.3</v>
      </c>
      <c r="E41" s="226">
        <f>финплан!D32</f>
        <v>19882.1</v>
      </c>
      <c r="F41" s="226">
        <f>финплан!E32</f>
        <v>0</v>
      </c>
      <c r="G41" s="491"/>
      <c r="H41" s="491"/>
      <c r="I41" s="491"/>
      <c r="J41" s="492"/>
    </row>
    <row r="42" spans="1:10" ht="22.5" customHeight="1">
      <c r="A42" s="543" t="s">
        <v>449</v>
      </c>
      <c r="B42" s="544"/>
      <c r="C42" s="303" t="s">
        <v>298</v>
      </c>
      <c r="D42" s="226">
        <f>финплан!C33</f>
        <v>0</v>
      </c>
      <c r="E42" s="226">
        <f>финплан!D33</f>
        <v>0</v>
      </c>
      <c r="F42" s="226">
        <f>финплан!E33</f>
        <v>0</v>
      </c>
      <c r="G42" s="491"/>
      <c r="H42" s="491"/>
      <c r="I42" s="491"/>
      <c r="J42" s="492"/>
    </row>
    <row r="43" spans="1:10" ht="38.25" customHeight="1" thickBot="1">
      <c r="A43" s="590" t="s">
        <v>323</v>
      </c>
      <c r="B43" s="591"/>
      <c r="C43" s="308" t="s">
        <v>188</v>
      </c>
      <c r="D43" s="309"/>
      <c r="E43" s="309"/>
      <c r="F43" s="309"/>
      <c r="G43" s="553"/>
      <c r="H43" s="554"/>
      <c r="I43" s="554"/>
      <c r="J43" s="555"/>
    </row>
    <row r="44" spans="1:10" ht="27" customHeight="1" thickBot="1">
      <c r="A44" s="541" t="s">
        <v>206</v>
      </c>
      <c r="B44" s="542"/>
      <c r="C44" s="305" t="s">
        <v>189</v>
      </c>
      <c r="D44" s="236">
        <f>финплан!C37</f>
        <v>63167.8</v>
      </c>
      <c r="E44" s="236">
        <f>финплан!D37</f>
        <v>62770.9</v>
      </c>
      <c r="F44" s="236">
        <f>финплан!E37</f>
        <v>76404.09999999999</v>
      </c>
      <c r="G44" s="512"/>
      <c r="H44" s="512"/>
      <c r="I44" s="512"/>
      <c r="J44" s="513"/>
    </row>
    <row r="45" spans="1:10" ht="21" customHeight="1" thickBot="1">
      <c r="A45" s="545" t="s">
        <v>406</v>
      </c>
      <c r="B45" s="546"/>
      <c r="C45" s="306" t="s">
        <v>161</v>
      </c>
      <c r="D45" s="310">
        <v>1649.7</v>
      </c>
      <c r="E45" s="310">
        <v>1622.5</v>
      </c>
      <c r="F45" s="310">
        <v>2372.7</v>
      </c>
      <c r="G45" s="580" t="s">
        <v>445</v>
      </c>
      <c r="H45" s="581"/>
      <c r="I45" s="581"/>
      <c r="J45" s="582"/>
    </row>
    <row r="46" spans="1:10" ht="27" customHeight="1" thickBot="1">
      <c r="A46" s="545" t="s">
        <v>444</v>
      </c>
      <c r="B46" s="546"/>
      <c r="C46" s="306" t="s">
        <v>162</v>
      </c>
      <c r="D46" s="310">
        <v>42400.3</v>
      </c>
      <c r="E46" s="310">
        <v>39837.9</v>
      </c>
      <c r="F46" s="310">
        <v>54707.2</v>
      </c>
      <c r="G46" s="580" t="s">
        <v>474</v>
      </c>
      <c r="H46" s="581"/>
      <c r="I46" s="581"/>
      <c r="J46" s="582"/>
    </row>
    <row r="47" spans="1:10" ht="20.25" customHeight="1" thickBot="1">
      <c r="A47" s="545" t="s">
        <v>408</v>
      </c>
      <c r="B47" s="546"/>
      <c r="C47" s="306" t="s">
        <v>163</v>
      </c>
      <c r="D47" s="310">
        <v>2742.2</v>
      </c>
      <c r="E47" s="310">
        <v>2922.3</v>
      </c>
      <c r="F47" s="310">
        <v>3685.7</v>
      </c>
      <c r="G47" s="580" t="s">
        <v>446</v>
      </c>
      <c r="H47" s="581"/>
      <c r="I47" s="581"/>
      <c r="J47" s="582"/>
    </row>
    <row r="48" spans="1:10" ht="28.5" customHeight="1" thickBot="1">
      <c r="A48" s="545" t="s">
        <v>209</v>
      </c>
      <c r="B48" s="546"/>
      <c r="C48" s="306" t="s">
        <v>164</v>
      </c>
      <c r="D48" s="310">
        <v>7499.1</v>
      </c>
      <c r="E48" s="310">
        <v>8962.6</v>
      </c>
      <c r="F48" s="310">
        <v>10302.6</v>
      </c>
      <c r="G48" s="550" t="s">
        <v>485</v>
      </c>
      <c r="H48" s="551"/>
      <c r="I48" s="551"/>
      <c r="J48" s="552"/>
    </row>
    <row r="49" spans="1:10" ht="33.75" customHeight="1" thickBot="1">
      <c r="A49" s="545" t="s">
        <v>210</v>
      </c>
      <c r="B49" s="546"/>
      <c r="C49" s="306" t="s">
        <v>165</v>
      </c>
      <c r="D49" s="310">
        <v>2744.6</v>
      </c>
      <c r="E49" s="310">
        <v>3321.6</v>
      </c>
      <c r="F49" s="310">
        <v>3818.2</v>
      </c>
      <c r="G49" s="553"/>
      <c r="H49" s="554"/>
      <c r="I49" s="554"/>
      <c r="J49" s="555"/>
    </row>
    <row r="50" spans="1:10" ht="27" customHeight="1" thickBot="1">
      <c r="A50" s="545" t="s">
        <v>409</v>
      </c>
      <c r="B50" s="546"/>
      <c r="C50" s="306" t="s">
        <v>166</v>
      </c>
      <c r="D50" s="310">
        <v>5502.7</v>
      </c>
      <c r="E50" s="310">
        <v>5474.7</v>
      </c>
      <c r="F50" s="310">
        <v>5091.7</v>
      </c>
      <c r="G50" s="491" t="s">
        <v>478</v>
      </c>
      <c r="H50" s="491"/>
      <c r="I50" s="491"/>
      <c r="J50" s="492"/>
    </row>
    <row r="51" spans="1:10" ht="50.25" customHeight="1" thickBot="1">
      <c r="A51" s="545" t="s">
        <v>447</v>
      </c>
      <c r="B51" s="546"/>
      <c r="C51" s="306" t="s">
        <v>407</v>
      </c>
      <c r="D51" s="310">
        <v>629.2</v>
      </c>
      <c r="E51" s="310">
        <v>629.3</v>
      </c>
      <c r="F51" s="310">
        <v>1393</v>
      </c>
      <c r="G51" s="580" t="s">
        <v>462</v>
      </c>
      <c r="H51" s="581"/>
      <c r="I51" s="581"/>
      <c r="J51" s="582"/>
    </row>
    <row r="52" spans="1:14" ht="26.25" customHeight="1" thickBot="1">
      <c r="A52" s="541" t="s">
        <v>410</v>
      </c>
      <c r="B52" s="542"/>
      <c r="C52" s="305" t="s">
        <v>326</v>
      </c>
      <c r="D52" s="236">
        <f>финплан!C38</f>
        <v>2952.7</v>
      </c>
      <c r="E52" s="236">
        <f>финплан!D38</f>
        <v>3015.4</v>
      </c>
      <c r="F52" s="236">
        <f>финплан!E38</f>
        <v>2900.1</v>
      </c>
      <c r="G52" s="512"/>
      <c r="H52" s="512"/>
      <c r="I52" s="512"/>
      <c r="J52" s="513"/>
      <c r="L52" s="1">
        <f>SUM(D53:D69)</f>
        <v>2952.7</v>
      </c>
      <c r="M52" s="1">
        <f>SUM(E53:E69)</f>
        <v>3015.3999999999996</v>
      </c>
      <c r="N52" s="1">
        <f>SUM(F53:F69)</f>
        <v>2900.0999999999995</v>
      </c>
    </row>
    <row r="53" spans="1:10" ht="17.25" customHeight="1">
      <c r="A53" s="548" t="s">
        <v>207</v>
      </c>
      <c r="B53" s="549"/>
      <c r="C53" s="302" t="s">
        <v>411</v>
      </c>
      <c r="D53" s="232">
        <v>28.5</v>
      </c>
      <c r="E53" s="232">
        <v>29.1</v>
      </c>
      <c r="F53" s="232">
        <v>26</v>
      </c>
      <c r="G53" s="494"/>
      <c r="H53" s="494"/>
      <c r="I53" s="494"/>
      <c r="J53" s="547"/>
    </row>
    <row r="54" spans="1:10" ht="17.25" customHeight="1" thickBot="1">
      <c r="A54" s="518" t="s">
        <v>208</v>
      </c>
      <c r="B54" s="519"/>
      <c r="C54" s="303" t="s">
        <v>412</v>
      </c>
      <c r="D54" s="226">
        <v>11.2</v>
      </c>
      <c r="E54" s="226">
        <v>11.2</v>
      </c>
      <c r="F54" s="226">
        <v>12</v>
      </c>
      <c r="G54" s="491" t="s">
        <v>480</v>
      </c>
      <c r="H54" s="491"/>
      <c r="I54" s="491"/>
      <c r="J54" s="492"/>
    </row>
    <row r="55" spans="1:10" ht="26.25" customHeight="1">
      <c r="A55" s="518" t="s">
        <v>209</v>
      </c>
      <c r="B55" s="519"/>
      <c r="C55" s="303" t="s">
        <v>413</v>
      </c>
      <c r="D55" s="226">
        <v>1686.9</v>
      </c>
      <c r="E55" s="226">
        <v>1729.1</v>
      </c>
      <c r="F55" s="226">
        <v>1644.6</v>
      </c>
      <c r="G55" s="550" t="s">
        <v>485</v>
      </c>
      <c r="H55" s="551"/>
      <c r="I55" s="551"/>
      <c r="J55" s="552"/>
    </row>
    <row r="56" spans="1:10" ht="33" customHeight="1" thickBot="1">
      <c r="A56" s="518" t="s">
        <v>210</v>
      </c>
      <c r="B56" s="519"/>
      <c r="C56" s="303" t="s">
        <v>414</v>
      </c>
      <c r="D56" s="226">
        <v>620.6</v>
      </c>
      <c r="E56" s="226">
        <v>640.8</v>
      </c>
      <c r="F56" s="226">
        <v>609.5</v>
      </c>
      <c r="G56" s="553"/>
      <c r="H56" s="554"/>
      <c r="I56" s="554"/>
      <c r="J56" s="555"/>
    </row>
    <row r="57" spans="1:10" ht="37.5" customHeight="1">
      <c r="A57" s="518" t="s">
        <v>211</v>
      </c>
      <c r="B57" s="519"/>
      <c r="C57" s="303" t="s">
        <v>415</v>
      </c>
      <c r="D57" s="226">
        <v>125.7</v>
      </c>
      <c r="E57" s="226">
        <v>125.7</v>
      </c>
      <c r="F57" s="226">
        <v>118</v>
      </c>
      <c r="G57" s="491" t="s">
        <v>478</v>
      </c>
      <c r="H57" s="491"/>
      <c r="I57" s="491"/>
      <c r="J57" s="492"/>
    </row>
    <row r="58" spans="1:10" ht="32.25" customHeight="1">
      <c r="A58" s="518" t="s">
        <v>212</v>
      </c>
      <c r="B58" s="519"/>
      <c r="C58" s="303" t="s">
        <v>416</v>
      </c>
      <c r="D58" s="226"/>
      <c r="E58" s="226"/>
      <c r="F58" s="226"/>
      <c r="G58" s="491"/>
      <c r="H58" s="491"/>
      <c r="I58" s="491"/>
      <c r="J58" s="492"/>
    </row>
    <row r="59" spans="1:10" ht="23.25" customHeight="1">
      <c r="A59" s="518" t="s">
        <v>213</v>
      </c>
      <c r="B59" s="519"/>
      <c r="C59" s="303" t="s">
        <v>417</v>
      </c>
      <c r="D59" s="226"/>
      <c r="E59" s="226"/>
      <c r="F59" s="226"/>
      <c r="G59" s="491"/>
      <c r="H59" s="491"/>
      <c r="I59" s="491"/>
      <c r="J59" s="492"/>
    </row>
    <row r="60" spans="1:10" ht="23.25" customHeight="1">
      <c r="A60" s="518" t="s">
        <v>214</v>
      </c>
      <c r="B60" s="519"/>
      <c r="C60" s="303" t="s">
        <v>418</v>
      </c>
      <c r="D60" s="226">
        <v>14.8</v>
      </c>
      <c r="E60" s="226">
        <v>12.6</v>
      </c>
      <c r="F60" s="226">
        <v>6.7</v>
      </c>
      <c r="G60" s="491"/>
      <c r="H60" s="491"/>
      <c r="I60" s="491"/>
      <c r="J60" s="492"/>
    </row>
    <row r="61" spans="1:10" ht="16.5" customHeight="1">
      <c r="A61" s="518" t="s">
        <v>215</v>
      </c>
      <c r="B61" s="519"/>
      <c r="C61" s="303" t="s">
        <v>419</v>
      </c>
      <c r="D61" s="226"/>
      <c r="E61" s="226"/>
      <c r="F61" s="226"/>
      <c r="G61" s="491"/>
      <c r="H61" s="491"/>
      <c r="I61" s="491"/>
      <c r="J61" s="492"/>
    </row>
    <row r="62" spans="1:10" ht="16.5" customHeight="1">
      <c r="A62" s="518" t="s">
        <v>216</v>
      </c>
      <c r="B62" s="519"/>
      <c r="C62" s="303" t="s">
        <v>420</v>
      </c>
      <c r="D62" s="226">
        <v>38.6</v>
      </c>
      <c r="E62" s="226">
        <v>38.6</v>
      </c>
      <c r="F62" s="226">
        <v>39.8</v>
      </c>
      <c r="G62" s="491" t="s">
        <v>481</v>
      </c>
      <c r="H62" s="491"/>
      <c r="I62" s="491"/>
      <c r="J62" s="492"/>
    </row>
    <row r="63" spans="1:10" ht="16.5" customHeight="1">
      <c r="A63" s="518" t="s">
        <v>217</v>
      </c>
      <c r="B63" s="519"/>
      <c r="C63" s="303" t="s">
        <v>421</v>
      </c>
      <c r="D63" s="226"/>
      <c r="E63" s="226"/>
      <c r="F63" s="226"/>
      <c r="G63" s="491"/>
      <c r="H63" s="491"/>
      <c r="I63" s="491"/>
      <c r="J63" s="492"/>
    </row>
    <row r="64" spans="1:10" ht="16.5" customHeight="1">
      <c r="A64" s="518" t="s">
        <v>218</v>
      </c>
      <c r="B64" s="519"/>
      <c r="C64" s="303" t="s">
        <v>422</v>
      </c>
      <c r="D64" s="226"/>
      <c r="E64" s="226"/>
      <c r="F64" s="226"/>
      <c r="G64" s="491"/>
      <c r="H64" s="491"/>
      <c r="I64" s="491"/>
      <c r="J64" s="492"/>
    </row>
    <row r="65" spans="1:10" ht="26.25" customHeight="1">
      <c r="A65" s="518" t="s">
        <v>219</v>
      </c>
      <c r="B65" s="519"/>
      <c r="C65" s="303" t="s">
        <v>423</v>
      </c>
      <c r="D65" s="226"/>
      <c r="E65" s="226"/>
      <c r="F65" s="226"/>
      <c r="G65" s="491"/>
      <c r="H65" s="491"/>
      <c r="I65" s="491"/>
      <c r="J65" s="492"/>
    </row>
    <row r="66" spans="1:10" ht="27" customHeight="1">
      <c r="A66" s="518" t="s">
        <v>220</v>
      </c>
      <c r="B66" s="519"/>
      <c r="C66" s="303" t="s">
        <v>424</v>
      </c>
      <c r="D66" s="226">
        <v>21.4</v>
      </c>
      <c r="E66" s="226">
        <v>21.4</v>
      </c>
      <c r="F66" s="226">
        <v>24.2</v>
      </c>
      <c r="G66" s="491" t="s">
        <v>475</v>
      </c>
      <c r="H66" s="491"/>
      <c r="I66" s="491"/>
      <c r="J66" s="492"/>
    </row>
    <row r="67" spans="1:10" ht="39.75" customHeight="1">
      <c r="A67" s="518" t="s">
        <v>314</v>
      </c>
      <c r="B67" s="519"/>
      <c r="C67" s="303" t="s">
        <v>425</v>
      </c>
      <c r="D67" s="226">
        <v>77.7</v>
      </c>
      <c r="E67" s="226">
        <v>77.8</v>
      </c>
      <c r="F67" s="226">
        <v>103.9</v>
      </c>
      <c r="G67" s="491" t="s">
        <v>461</v>
      </c>
      <c r="H67" s="491"/>
      <c r="I67" s="491"/>
      <c r="J67" s="492"/>
    </row>
    <row r="68" spans="1:10" ht="16.5" customHeight="1">
      <c r="A68" s="518" t="s">
        <v>221</v>
      </c>
      <c r="B68" s="519"/>
      <c r="C68" s="303" t="s">
        <v>426</v>
      </c>
      <c r="D68" s="226">
        <v>172.2</v>
      </c>
      <c r="E68" s="226">
        <v>169</v>
      </c>
      <c r="F68" s="226">
        <v>178.7</v>
      </c>
      <c r="G68" s="491" t="s">
        <v>445</v>
      </c>
      <c r="H68" s="491"/>
      <c r="I68" s="491"/>
      <c r="J68" s="492"/>
    </row>
    <row r="69" spans="1:10" ht="32.25" customHeight="1" thickBot="1">
      <c r="A69" s="561" t="s">
        <v>482</v>
      </c>
      <c r="B69" s="562"/>
      <c r="C69" s="304" t="s">
        <v>427</v>
      </c>
      <c r="D69" s="235">
        <v>155.1</v>
      </c>
      <c r="E69" s="235">
        <v>160.1</v>
      </c>
      <c r="F69" s="235">
        <v>136.7</v>
      </c>
      <c r="G69" s="559" t="s">
        <v>483</v>
      </c>
      <c r="H69" s="559"/>
      <c r="I69" s="559"/>
      <c r="J69" s="560"/>
    </row>
    <row r="70" spans="1:10" ht="17.25" customHeight="1" thickBot="1">
      <c r="A70" s="541" t="s">
        <v>222</v>
      </c>
      <c r="B70" s="542"/>
      <c r="C70" s="306" t="s">
        <v>191</v>
      </c>
      <c r="D70" s="236">
        <f>финплан!C46</f>
        <v>948.2</v>
      </c>
      <c r="E70" s="236">
        <f>финплан!D46</f>
        <v>1103.6</v>
      </c>
      <c r="F70" s="236">
        <f>финплан!E46</f>
        <v>2055.1</v>
      </c>
      <c r="G70" s="565"/>
      <c r="H70" s="565"/>
      <c r="I70" s="565"/>
      <c r="J70" s="566"/>
    </row>
    <row r="71" spans="1:10" ht="17.25" customHeight="1">
      <c r="A71" s="548" t="s">
        <v>428</v>
      </c>
      <c r="B71" s="549"/>
      <c r="C71" s="302" t="s">
        <v>429</v>
      </c>
      <c r="D71" s="217"/>
      <c r="E71" s="232"/>
      <c r="F71" s="232"/>
      <c r="G71" s="494"/>
      <c r="H71" s="494"/>
      <c r="I71" s="494"/>
      <c r="J71" s="547"/>
    </row>
    <row r="72" spans="1:10" ht="69" customHeight="1" thickBot="1">
      <c r="A72" s="561" t="s">
        <v>431</v>
      </c>
      <c r="B72" s="562"/>
      <c r="C72" s="304" t="s">
        <v>430</v>
      </c>
      <c r="D72" s="235">
        <v>948.2</v>
      </c>
      <c r="E72" s="235">
        <v>1103.6</v>
      </c>
      <c r="F72" s="235">
        <v>2055.1</v>
      </c>
      <c r="G72" s="559" t="s">
        <v>485</v>
      </c>
      <c r="H72" s="559"/>
      <c r="I72" s="559"/>
      <c r="J72" s="560"/>
    </row>
    <row r="73" spans="1:10" ht="33.75" customHeight="1" thickBot="1">
      <c r="A73" s="541" t="s">
        <v>223</v>
      </c>
      <c r="B73" s="542"/>
      <c r="C73" s="307" t="s">
        <v>192</v>
      </c>
      <c r="D73" s="237">
        <f>финплан!C47</f>
        <v>3695.6</v>
      </c>
      <c r="E73" s="237"/>
      <c r="F73" s="237"/>
      <c r="G73" s="510"/>
      <c r="H73" s="510"/>
      <c r="I73" s="510"/>
      <c r="J73" s="511"/>
    </row>
    <row r="74" spans="1:10" ht="16.5" customHeight="1">
      <c r="A74" s="548" t="s">
        <v>432</v>
      </c>
      <c r="B74" s="549"/>
      <c r="C74" s="302" t="s">
        <v>433</v>
      </c>
      <c r="D74" s="232"/>
      <c r="E74" s="232"/>
      <c r="F74" s="232"/>
      <c r="G74" s="494"/>
      <c r="H74" s="494"/>
      <c r="I74" s="494"/>
      <c r="J74" s="547"/>
    </row>
    <row r="75" spans="1:10" ht="18" customHeight="1">
      <c r="A75" s="518" t="s">
        <v>224</v>
      </c>
      <c r="B75" s="519"/>
      <c r="C75" s="303" t="s">
        <v>434</v>
      </c>
      <c r="D75" s="226"/>
      <c r="E75" s="226"/>
      <c r="F75" s="226"/>
      <c r="G75" s="491"/>
      <c r="H75" s="491"/>
      <c r="I75" s="491"/>
      <c r="J75" s="492"/>
    </row>
    <row r="76" spans="1:10" ht="21" customHeight="1">
      <c r="A76" s="563" t="s">
        <v>436</v>
      </c>
      <c r="B76" s="564"/>
      <c r="C76" s="303" t="s">
        <v>437</v>
      </c>
      <c r="D76" s="226"/>
      <c r="E76" s="226"/>
      <c r="F76" s="226"/>
      <c r="G76" s="556"/>
      <c r="H76" s="557"/>
      <c r="I76" s="557"/>
      <c r="J76" s="558"/>
    </row>
    <row r="77" spans="1:10" ht="23.25" customHeight="1">
      <c r="A77" s="518" t="s">
        <v>435</v>
      </c>
      <c r="B77" s="519"/>
      <c r="C77" s="303" t="s">
        <v>438</v>
      </c>
      <c r="D77" s="226">
        <v>3695.6</v>
      </c>
      <c r="E77" s="226"/>
      <c r="F77" s="226"/>
      <c r="G77" s="491"/>
      <c r="H77" s="491"/>
      <c r="I77" s="491"/>
      <c r="J77" s="492"/>
    </row>
    <row r="78" spans="1:10" ht="17.25" customHeight="1">
      <c r="A78" s="518" t="s">
        <v>439</v>
      </c>
      <c r="B78" s="519"/>
      <c r="C78" s="303" t="s">
        <v>193</v>
      </c>
      <c r="D78" s="226">
        <f>финплан!C48</f>
        <v>25.8</v>
      </c>
      <c r="E78" s="226"/>
      <c r="F78" s="226"/>
      <c r="G78" s="491"/>
      <c r="H78" s="491"/>
      <c r="I78" s="491"/>
      <c r="J78" s="492"/>
    </row>
    <row r="79" spans="1:10" ht="17.25" customHeight="1">
      <c r="A79" s="518" t="s">
        <v>226</v>
      </c>
      <c r="B79" s="519"/>
      <c r="C79" s="303" t="s">
        <v>300</v>
      </c>
      <c r="D79" s="226"/>
      <c r="E79" s="226"/>
      <c r="F79" s="226"/>
      <c r="G79" s="491"/>
      <c r="H79" s="491"/>
      <c r="I79" s="491"/>
      <c r="J79" s="492"/>
    </row>
    <row r="80" spans="1:10" ht="17.25" customHeight="1">
      <c r="A80" s="518" t="s">
        <v>227</v>
      </c>
      <c r="B80" s="519"/>
      <c r="C80" s="303" t="s">
        <v>301</v>
      </c>
      <c r="D80" s="226">
        <v>220.9</v>
      </c>
      <c r="E80" s="226"/>
      <c r="F80" s="226"/>
      <c r="G80" s="491"/>
      <c r="H80" s="491"/>
      <c r="I80" s="491"/>
      <c r="J80" s="492"/>
    </row>
    <row r="81" spans="1:10" ht="19.5" customHeight="1">
      <c r="A81" s="563" t="s">
        <v>330</v>
      </c>
      <c r="B81" s="564"/>
      <c r="C81" s="303" t="s">
        <v>303</v>
      </c>
      <c r="D81" s="226"/>
      <c r="E81" s="226"/>
      <c r="F81" s="226"/>
      <c r="G81" s="556"/>
      <c r="H81" s="557"/>
      <c r="I81" s="557"/>
      <c r="J81" s="558"/>
    </row>
    <row r="82" spans="1:10" ht="16.5" customHeight="1">
      <c r="A82" s="518" t="s">
        <v>228</v>
      </c>
      <c r="B82" s="519"/>
      <c r="C82" s="303" t="s">
        <v>344</v>
      </c>
      <c r="D82" s="226"/>
      <c r="E82" s="226"/>
      <c r="F82" s="226"/>
      <c r="G82" s="491"/>
      <c r="H82" s="491"/>
      <c r="I82" s="491"/>
      <c r="J82" s="492"/>
    </row>
    <row r="83" spans="1:10" ht="16.5" customHeight="1">
      <c r="A83" s="233" t="s">
        <v>231</v>
      </c>
      <c r="B83" s="234"/>
      <c r="C83" s="304" t="s">
        <v>346</v>
      </c>
      <c r="D83" s="235"/>
      <c r="E83" s="235"/>
      <c r="F83" s="235"/>
      <c r="G83" s="480"/>
      <c r="H83" s="480"/>
      <c r="I83" s="480"/>
      <c r="J83" s="517"/>
    </row>
    <row r="84" spans="1:10" ht="16.5" customHeight="1">
      <c r="A84" s="518" t="s">
        <v>229</v>
      </c>
      <c r="B84" s="519"/>
      <c r="C84" s="303" t="s">
        <v>355</v>
      </c>
      <c r="D84" s="226"/>
      <c r="E84" s="226"/>
      <c r="F84" s="226"/>
      <c r="G84" s="491"/>
      <c r="H84" s="491"/>
      <c r="I84" s="491"/>
      <c r="J84" s="492"/>
    </row>
    <row r="85" spans="1:10" ht="16.5" customHeight="1" thickBot="1">
      <c r="A85" s="518" t="s">
        <v>230</v>
      </c>
      <c r="B85" s="519"/>
      <c r="C85" s="303" t="s">
        <v>369</v>
      </c>
      <c r="D85" s="226"/>
      <c r="E85" s="226"/>
      <c r="F85" s="226"/>
      <c r="G85" s="491"/>
      <c r="H85" s="491"/>
      <c r="I85" s="491"/>
      <c r="J85" s="492"/>
    </row>
    <row r="86" spans="1:10" ht="18" customHeight="1" thickBot="1">
      <c r="A86" s="502" t="s">
        <v>440</v>
      </c>
      <c r="B86" s="514"/>
      <c r="C86" s="514"/>
      <c r="D86" s="514"/>
      <c r="E86" s="514"/>
      <c r="F86" s="514"/>
      <c r="G86" s="514"/>
      <c r="H86" s="514"/>
      <c r="I86" s="514"/>
      <c r="J86" s="515"/>
    </row>
    <row r="87" spans="1:10" ht="27" customHeight="1" thickBot="1">
      <c r="A87" s="229" t="s">
        <v>232</v>
      </c>
      <c r="B87" s="230" t="s">
        <v>233</v>
      </c>
      <c r="C87" s="516" t="s">
        <v>234</v>
      </c>
      <c r="D87" s="516"/>
      <c r="E87" s="516" t="s">
        <v>235</v>
      </c>
      <c r="F87" s="516"/>
      <c r="G87" s="516" t="s">
        <v>236</v>
      </c>
      <c r="H87" s="516"/>
      <c r="I87" s="510" t="s">
        <v>237</v>
      </c>
      <c r="J87" s="511"/>
    </row>
    <row r="88" spans="1:10" ht="19.5" customHeight="1">
      <c r="A88" s="499">
        <v>1</v>
      </c>
      <c r="B88" s="487" t="s">
        <v>241</v>
      </c>
      <c r="C88" s="487" t="s">
        <v>243</v>
      </c>
      <c r="D88" s="487"/>
      <c r="E88" s="487" t="s">
        <v>245</v>
      </c>
      <c r="F88" s="487"/>
      <c r="G88" s="487">
        <f>J88+J89+J90+J91</f>
        <v>185.60927999999998</v>
      </c>
      <c r="H88" s="487"/>
      <c r="I88" s="232" t="s">
        <v>238</v>
      </c>
      <c r="J88" s="238">
        <v>88.8</v>
      </c>
    </row>
    <row r="89" spans="1:10" ht="19.5" customHeight="1">
      <c r="A89" s="500"/>
      <c r="B89" s="472"/>
      <c r="C89" s="472"/>
      <c r="D89" s="472"/>
      <c r="E89" s="472"/>
      <c r="F89" s="472"/>
      <c r="G89" s="472"/>
      <c r="H89" s="472"/>
      <c r="I89" s="226" t="s">
        <v>239</v>
      </c>
      <c r="J89" s="227">
        <f>J88*37.06%</f>
        <v>32.90928</v>
      </c>
    </row>
    <row r="90" spans="1:10" ht="20.25" customHeight="1">
      <c r="A90" s="500"/>
      <c r="B90" s="472" t="s">
        <v>242</v>
      </c>
      <c r="C90" s="472" t="s">
        <v>244</v>
      </c>
      <c r="D90" s="472"/>
      <c r="E90" s="472"/>
      <c r="F90" s="472"/>
      <c r="G90" s="472"/>
      <c r="H90" s="472"/>
      <c r="I90" s="226" t="s">
        <v>240</v>
      </c>
      <c r="J90" s="227">
        <v>54.8</v>
      </c>
    </row>
    <row r="91" spans="1:10" ht="18.75" customHeight="1" thickBot="1">
      <c r="A91" s="501"/>
      <c r="B91" s="480"/>
      <c r="C91" s="480"/>
      <c r="D91" s="480"/>
      <c r="E91" s="480"/>
      <c r="F91" s="480"/>
      <c r="G91" s="480"/>
      <c r="H91" s="480"/>
      <c r="I91" s="342" t="s">
        <v>225</v>
      </c>
      <c r="J91" s="343">
        <v>9.1</v>
      </c>
    </row>
    <row r="92" spans="1:10" ht="13.5" thickBot="1">
      <c r="A92" s="502" t="s">
        <v>441</v>
      </c>
      <c r="B92" s="503"/>
      <c r="C92" s="503"/>
      <c r="D92" s="503"/>
      <c r="E92" s="503"/>
      <c r="F92" s="503"/>
      <c r="G92" s="503"/>
      <c r="H92" s="503"/>
      <c r="I92" s="503"/>
      <c r="J92" s="504"/>
    </row>
    <row r="93" spans="1:10" ht="13.5" thickBot="1">
      <c r="A93" s="505"/>
      <c r="B93" s="506"/>
      <c r="C93" s="506"/>
      <c r="D93" s="506"/>
      <c r="E93" s="506"/>
      <c r="F93" s="506"/>
      <c r="G93" s="506"/>
      <c r="H93" s="506"/>
      <c r="I93" s="506"/>
      <c r="J93" s="507"/>
    </row>
    <row r="94" spans="1:10" ht="13.5" thickBot="1">
      <c r="A94" s="483" t="s">
        <v>442</v>
      </c>
      <c r="B94" s="484"/>
      <c r="C94" s="484"/>
      <c r="D94" s="484"/>
      <c r="E94" s="484"/>
      <c r="F94" s="484"/>
      <c r="G94" s="484"/>
      <c r="H94" s="484"/>
      <c r="I94" s="484"/>
      <c r="J94" s="485"/>
    </row>
    <row r="95" spans="1:10" ht="27" customHeight="1">
      <c r="A95" s="486" t="s">
        <v>282</v>
      </c>
      <c r="B95" s="487"/>
      <c r="C95" s="494" t="s">
        <v>283</v>
      </c>
      <c r="D95" s="494"/>
      <c r="E95" s="487" t="s">
        <v>58</v>
      </c>
      <c r="F95" s="487"/>
      <c r="G95" s="494" t="s">
        <v>284</v>
      </c>
      <c r="H95" s="494"/>
      <c r="I95" s="487" t="s">
        <v>169</v>
      </c>
      <c r="J95" s="493"/>
    </row>
    <row r="96" spans="1:10" ht="12.75">
      <c r="A96" s="469"/>
      <c r="B96" s="472"/>
      <c r="C96" s="472"/>
      <c r="D96" s="472"/>
      <c r="E96" s="472"/>
      <c r="F96" s="472"/>
      <c r="G96" s="472" t="s">
        <v>317</v>
      </c>
      <c r="H96" s="472"/>
      <c r="I96" s="472">
        <f>финплан!E208</f>
        <v>0</v>
      </c>
      <c r="J96" s="470"/>
    </row>
    <row r="97" spans="1:10" ht="12.75">
      <c r="A97" s="495" t="s">
        <v>169</v>
      </c>
      <c r="B97" s="496"/>
      <c r="C97" s="472"/>
      <c r="D97" s="472"/>
      <c r="E97" s="472"/>
      <c r="F97" s="472"/>
      <c r="G97" s="472"/>
      <c r="H97" s="472"/>
      <c r="I97" s="472"/>
      <c r="J97" s="470"/>
    </row>
    <row r="98" spans="1:10" ht="13.5" thickBot="1">
      <c r="A98" s="497" t="s">
        <v>285</v>
      </c>
      <c r="B98" s="498"/>
      <c r="C98" s="480"/>
      <c r="D98" s="480"/>
      <c r="E98" s="480"/>
      <c r="F98" s="480"/>
      <c r="G98" s="480"/>
      <c r="H98" s="480"/>
      <c r="I98" s="481">
        <v>1</v>
      </c>
      <c r="J98" s="482"/>
    </row>
    <row r="99" spans="1:10" ht="12.75">
      <c r="A99" s="474" t="s">
        <v>463</v>
      </c>
      <c r="B99" s="475"/>
      <c r="C99" s="475"/>
      <c r="D99" s="475"/>
      <c r="E99" s="475"/>
      <c r="F99" s="475"/>
      <c r="G99" s="475"/>
      <c r="H99" s="475"/>
      <c r="I99" s="475"/>
      <c r="J99" s="476"/>
    </row>
    <row r="100" spans="1:10" ht="13.5" thickBot="1">
      <c r="A100" s="479"/>
      <c r="B100" s="477"/>
      <c r="C100" s="477"/>
      <c r="D100" s="477"/>
      <c r="E100" s="477"/>
      <c r="F100" s="477"/>
      <c r="G100" s="477"/>
      <c r="H100" s="477"/>
      <c r="I100" s="477"/>
      <c r="J100" s="478"/>
    </row>
    <row r="101" spans="1:10" ht="12.75">
      <c r="A101" s="239"/>
      <c r="B101" s="239"/>
      <c r="C101" s="220"/>
      <c r="D101" s="220"/>
      <c r="E101" s="220"/>
      <c r="F101" s="220"/>
      <c r="G101" s="220"/>
      <c r="H101" s="220"/>
      <c r="I101" s="220"/>
      <c r="J101" s="220"/>
    </row>
    <row r="102" spans="1:10" ht="12.75">
      <c r="A102" s="240" t="s">
        <v>286</v>
      </c>
      <c r="B102" s="240"/>
      <c r="C102" s="241" t="s">
        <v>287</v>
      </c>
      <c r="D102" s="241"/>
      <c r="E102" s="241"/>
      <c r="F102" s="241"/>
      <c r="G102" s="241"/>
      <c r="H102" s="241"/>
      <c r="I102" s="241"/>
      <c r="J102" s="241"/>
    </row>
    <row r="103" spans="1:10" ht="12.75">
      <c r="A103" s="239"/>
      <c r="B103" s="239"/>
      <c r="C103" s="220"/>
      <c r="D103" s="220"/>
      <c r="E103" s="220"/>
      <c r="F103" s="220"/>
      <c r="G103" s="220"/>
      <c r="H103" s="220"/>
      <c r="I103" s="220"/>
      <c r="J103" s="220"/>
    </row>
    <row r="104" spans="1:10" ht="12.75">
      <c r="A104" s="242" t="s">
        <v>110</v>
      </c>
      <c r="B104" s="242"/>
      <c r="C104" s="220"/>
      <c r="D104" s="220"/>
      <c r="E104" s="220"/>
      <c r="F104" s="220"/>
      <c r="G104" s="220"/>
      <c r="H104" s="220"/>
      <c r="I104" s="220"/>
      <c r="J104" s="220"/>
    </row>
    <row r="105" spans="1:10" ht="12.75">
      <c r="A105" s="242" t="s">
        <v>288</v>
      </c>
      <c r="B105" s="242"/>
      <c r="C105" s="220"/>
      <c r="D105" s="220"/>
      <c r="E105" s="220"/>
      <c r="F105" s="220"/>
      <c r="G105" s="220"/>
      <c r="H105" s="220"/>
      <c r="I105" s="220"/>
      <c r="J105" s="220"/>
    </row>
    <row r="106" spans="1:10" ht="12.75">
      <c r="A106" s="239"/>
      <c r="B106" s="239"/>
      <c r="C106" s="220"/>
      <c r="D106" s="220"/>
      <c r="E106" s="220"/>
      <c r="F106" s="220"/>
      <c r="G106" s="220"/>
      <c r="H106" s="220"/>
      <c r="I106" s="220"/>
      <c r="J106" s="220"/>
    </row>
    <row r="107" spans="1:10" ht="12.75">
      <c r="A107" s="239"/>
      <c r="B107" s="239"/>
      <c r="C107" s="220"/>
      <c r="D107" s="220"/>
      <c r="E107" s="220"/>
      <c r="F107" s="220"/>
      <c r="G107" s="220"/>
      <c r="H107" s="220"/>
      <c r="I107" s="220"/>
      <c r="J107" s="220"/>
    </row>
    <row r="108" spans="1:10" ht="12.75">
      <c r="A108" s="239"/>
      <c r="B108" s="239"/>
      <c r="C108" s="220"/>
      <c r="D108" s="220"/>
      <c r="E108" s="220"/>
      <c r="F108" s="220"/>
      <c r="G108" s="220"/>
      <c r="H108" s="220"/>
      <c r="I108" s="220"/>
      <c r="J108" s="220"/>
    </row>
    <row r="109" spans="1:10" ht="12.75">
      <c r="A109" s="239"/>
      <c r="B109" s="239"/>
      <c r="C109" s="220"/>
      <c r="D109" s="220"/>
      <c r="E109" s="220"/>
      <c r="F109" s="220"/>
      <c r="G109" s="220"/>
      <c r="H109" s="220"/>
      <c r="I109" s="220"/>
      <c r="J109" s="220"/>
    </row>
    <row r="110" spans="1:10" ht="12.75">
      <c r="A110" s="239"/>
      <c r="B110" s="239"/>
      <c r="C110" s="220"/>
      <c r="D110" s="220"/>
      <c r="E110" s="220"/>
      <c r="F110" s="220"/>
      <c r="G110" s="220"/>
      <c r="H110" s="220"/>
      <c r="I110" s="220"/>
      <c r="J110" s="220"/>
    </row>
    <row r="111" spans="1:10" ht="12.75">
      <c r="A111" s="239"/>
      <c r="B111" s="239"/>
      <c r="C111" s="220"/>
      <c r="D111" s="220"/>
      <c r="E111" s="220"/>
      <c r="F111" s="220"/>
      <c r="G111" s="220"/>
      <c r="H111" s="220"/>
      <c r="I111" s="220"/>
      <c r="J111" s="220"/>
    </row>
    <row r="127" ht="45" customHeight="1"/>
  </sheetData>
  <sheetProtection/>
  <mergeCells count="223">
    <mergeCell ref="G51:J51"/>
    <mergeCell ref="G48:J49"/>
    <mergeCell ref="A48:B48"/>
    <mergeCell ref="A49:B49"/>
    <mergeCell ref="A50:B50"/>
    <mergeCell ref="A38:B38"/>
    <mergeCell ref="A39:B39"/>
    <mergeCell ref="A51:B51"/>
    <mergeCell ref="G45:J45"/>
    <mergeCell ref="G47:J47"/>
    <mergeCell ref="G50:J50"/>
    <mergeCell ref="A43:B43"/>
    <mergeCell ref="G43:J43"/>
    <mergeCell ref="A45:B45"/>
    <mergeCell ref="A46:B46"/>
    <mergeCell ref="H35:I35"/>
    <mergeCell ref="G38:J38"/>
    <mergeCell ref="G39:J39"/>
    <mergeCell ref="F35:G35"/>
    <mergeCell ref="A36:J36"/>
    <mergeCell ref="H31:I31"/>
    <mergeCell ref="F34:G34"/>
    <mergeCell ref="A31:B31"/>
    <mergeCell ref="A32:B32"/>
    <mergeCell ref="A37:B37"/>
    <mergeCell ref="E18:F18"/>
    <mergeCell ref="C28:E28"/>
    <mergeCell ref="C35:E35"/>
    <mergeCell ref="F26:G26"/>
    <mergeCell ref="A26:B26"/>
    <mergeCell ref="G46:J46"/>
    <mergeCell ref="C27:E27"/>
    <mergeCell ref="C19:D19"/>
    <mergeCell ref="E19:F19"/>
    <mergeCell ref="C18:D18"/>
    <mergeCell ref="H28:I28"/>
    <mergeCell ref="H25:I25"/>
    <mergeCell ref="H26:I26"/>
    <mergeCell ref="H27:I27"/>
    <mergeCell ref="I18:J18"/>
    <mergeCell ref="A71:B71"/>
    <mergeCell ref="A27:B27"/>
    <mergeCell ref="A9:B9"/>
    <mergeCell ref="A10:B10"/>
    <mergeCell ref="A24:J24"/>
    <mergeCell ref="A25:B25"/>
    <mergeCell ref="C25:E25"/>
    <mergeCell ref="F25:G25"/>
    <mergeCell ref="D23:E23"/>
    <mergeCell ref="B21:C21"/>
    <mergeCell ref="G65:J65"/>
    <mergeCell ref="G68:J68"/>
    <mergeCell ref="A7:J7"/>
    <mergeCell ref="A11:J11"/>
    <mergeCell ref="A72:B72"/>
    <mergeCell ref="A66:B66"/>
    <mergeCell ref="A64:B64"/>
    <mergeCell ref="A65:B65"/>
    <mergeCell ref="A63:B63"/>
    <mergeCell ref="G64:J64"/>
    <mergeCell ref="A79:B79"/>
    <mergeCell ref="A77:B77"/>
    <mergeCell ref="A76:B76"/>
    <mergeCell ref="A74:B74"/>
    <mergeCell ref="A81:B81"/>
    <mergeCell ref="G66:J66"/>
    <mergeCell ref="G71:J71"/>
    <mergeCell ref="G69:J69"/>
    <mergeCell ref="G67:J67"/>
    <mergeCell ref="G70:J70"/>
    <mergeCell ref="G60:J60"/>
    <mergeCell ref="G58:J58"/>
    <mergeCell ref="G63:J63"/>
    <mergeCell ref="A75:B75"/>
    <mergeCell ref="A73:B73"/>
    <mergeCell ref="A69:B69"/>
    <mergeCell ref="A67:B67"/>
    <mergeCell ref="A70:B70"/>
    <mergeCell ref="G75:J75"/>
    <mergeCell ref="G73:J73"/>
    <mergeCell ref="A61:B61"/>
    <mergeCell ref="A68:B68"/>
    <mergeCell ref="A80:B80"/>
    <mergeCell ref="A78:B78"/>
    <mergeCell ref="G82:J82"/>
    <mergeCell ref="G79:J79"/>
    <mergeCell ref="G77:J77"/>
    <mergeCell ref="G78:J78"/>
    <mergeCell ref="G81:J81"/>
    <mergeCell ref="A82:B82"/>
    <mergeCell ref="A59:B59"/>
    <mergeCell ref="A60:B60"/>
    <mergeCell ref="G62:J62"/>
    <mergeCell ref="A58:B58"/>
    <mergeCell ref="G76:J76"/>
    <mergeCell ref="G74:J74"/>
    <mergeCell ref="G72:J72"/>
    <mergeCell ref="A62:B62"/>
    <mergeCell ref="G61:J61"/>
    <mergeCell ref="G59:J59"/>
    <mergeCell ref="A55:B55"/>
    <mergeCell ref="A57:B57"/>
    <mergeCell ref="G53:J53"/>
    <mergeCell ref="A53:B53"/>
    <mergeCell ref="G54:J54"/>
    <mergeCell ref="A56:B56"/>
    <mergeCell ref="A54:B54"/>
    <mergeCell ref="G57:J57"/>
    <mergeCell ref="G55:J56"/>
    <mergeCell ref="A52:B52"/>
    <mergeCell ref="G42:J42"/>
    <mergeCell ref="G40:J40"/>
    <mergeCell ref="G44:J44"/>
    <mergeCell ref="G41:J41"/>
    <mergeCell ref="A40:B40"/>
    <mergeCell ref="A41:B41"/>
    <mergeCell ref="A42:B42"/>
    <mergeCell ref="A44:B44"/>
    <mergeCell ref="A47:B47"/>
    <mergeCell ref="A28:B28"/>
    <mergeCell ref="A35:B35"/>
    <mergeCell ref="D22:E22"/>
    <mergeCell ref="B23:C23"/>
    <mergeCell ref="B22:C22"/>
    <mergeCell ref="C26:E26"/>
    <mergeCell ref="A33:B33"/>
    <mergeCell ref="A34:B34"/>
    <mergeCell ref="C29:E29"/>
    <mergeCell ref="C30:E30"/>
    <mergeCell ref="A18:B18"/>
    <mergeCell ref="G21:H21"/>
    <mergeCell ref="G19:H19"/>
    <mergeCell ref="I16:J17"/>
    <mergeCell ref="I19:J19"/>
    <mergeCell ref="A20:J20"/>
    <mergeCell ref="A19:B19"/>
    <mergeCell ref="C17:D17"/>
    <mergeCell ref="E17:F17"/>
    <mergeCell ref="D21:E21"/>
    <mergeCell ref="A8:F8"/>
    <mergeCell ref="C16:F16"/>
    <mergeCell ref="A16:B17"/>
    <mergeCell ref="A12:J12"/>
    <mergeCell ref="A13:E13"/>
    <mergeCell ref="F13:J13"/>
    <mergeCell ref="A15:J15"/>
    <mergeCell ref="A14:E14"/>
    <mergeCell ref="F14:J14"/>
    <mergeCell ref="G16:H17"/>
    <mergeCell ref="A86:J86"/>
    <mergeCell ref="C87:D87"/>
    <mergeCell ref="E87:F87"/>
    <mergeCell ref="G87:H87"/>
    <mergeCell ref="I87:J87"/>
    <mergeCell ref="G83:J83"/>
    <mergeCell ref="A84:B84"/>
    <mergeCell ref="G85:J85"/>
    <mergeCell ref="A85:B85"/>
    <mergeCell ref="G18:H18"/>
    <mergeCell ref="G22:H22"/>
    <mergeCell ref="G23:H23"/>
    <mergeCell ref="G37:J37"/>
    <mergeCell ref="G52:J52"/>
    <mergeCell ref="F27:G27"/>
    <mergeCell ref="F28:G28"/>
    <mergeCell ref="H29:I29"/>
    <mergeCell ref="H30:I30"/>
    <mergeCell ref="F29:G29"/>
    <mergeCell ref="A97:B97"/>
    <mergeCell ref="A98:B98"/>
    <mergeCell ref="B88:B89"/>
    <mergeCell ref="B90:B91"/>
    <mergeCell ref="A88:A91"/>
    <mergeCell ref="A96:B96"/>
    <mergeCell ref="A92:J92"/>
    <mergeCell ref="A93:J93"/>
    <mergeCell ref="C96:D96"/>
    <mergeCell ref="G88:H91"/>
    <mergeCell ref="E96:F96"/>
    <mergeCell ref="G96:H96"/>
    <mergeCell ref="I96:J96"/>
    <mergeCell ref="C88:D89"/>
    <mergeCell ref="C90:D91"/>
    <mergeCell ref="E88:F91"/>
    <mergeCell ref="C95:D95"/>
    <mergeCell ref="E95:F95"/>
    <mergeCell ref="G95:H95"/>
    <mergeCell ref="I95:J95"/>
    <mergeCell ref="A94:J94"/>
    <mergeCell ref="A95:B95"/>
    <mergeCell ref="A3:J3"/>
    <mergeCell ref="A4:J4"/>
    <mergeCell ref="A5:J5"/>
    <mergeCell ref="A6:J6"/>
    <mergeCell ref="G84:J84"/>
    <mergeCell ref="G80:J80"/>
    <mergeCell ref="A29:B29"/>
    <mergeCell ref="A30:B30"/>
    <mergeCell ref="I97:J97"/>
    <mergeCell ref="C98:D98"/>
    <mergeCell ref="E98:F98"/>
    <mergeCell ref="G98:H98"/>
    <mergeCell ref="I98:J98"/>
    <mergeCell ref="C97:D97"/>
    <mergeCell ref="E97:F97"/>
    <mergeCell ref="G97:H97"/>
    <mergeCell ref="H32:I32"/>
    <mergeCell ref="H33:I33"/>
    <mergeCell ref="H34:I34"/>
    <mergeCell ref="C34:E34"/>
    <mergeCell ref="A99:J99"/>
    <mergeCell ref="C100:D100"/>
    <mergeCell ref="E100:F100"/>
    <mergeCell ref="G100:H100"/>
    <mergeCell ref="I100:J100"/>
    <mergeCell ref="A100:B100"/>
    <mergeCell ref="F30:G30"/>
    <mergeCell ref="F31:G31"/>
    <mergeCell ref="F32:G32"/>
    <mergeCell ref="F33:G33"/>
    <mergeCell ref="C31:E31"/>
    <mergeCell ref="C32:E32"/>
    <mergeCell ref="C33:E33"/>
  </mergeCells>
  <printOptions/>
  <pageMargins left="0.7874015748031497" right="0.1968503937007874" top="0.1968503937007874" bottom="0.1968503937007874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8">
      <selection activeCell="I43" sqref="I4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Planov</dc:creator>
  <cp:keywords/>
  <dc:description/>
  <cp:lastModifiedBy>TE</cp:lastModifiedBy>
  <cp:lastPrinted>2017-06-19T05:35:03Z</cp:lastPrinted>
  <dcterms:created xsi:type="dcterms:W3CDTF">2007-10-31T08:06:50Z</dcterms:created>
  <dcterms:modified xsi:type="dcterms:W3CDTF">2017-06-19T06:43:48Z</dcterms:modified>
  <cp:category/>
  <cp:version/>
  <cp:contentType/>
  <cp:contentStatus/>
</cp:coreProperties>
</file>